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P\AppData\Local\Temp\claude\C--Users-JP\ca6726c9-4f59-416e-bf16-dfe844bfd6c8\scratchpad\planilha-isca\"/>
    </mc:Choice>
  </mc:AlternateContent>
  <xr:revisionPtr revIDLastSave="0" documentId="13_ncr:1_{D4CEE1D2-BA67-48C8-8225-257591770950}" xr6:coauthVersionLast="47" xr6:coauthVersionMax="47" xr10:uidLastSave="{00000000-0000-0000-0000-000000000000}"/>
  <bookViews>
    <workbookView xWindow="790" yWindow="780" windowWidth="14400" windowHeight="8180" xr2:uid="{00000000-000D-0000-FFFF-FFFF00000000}"/>
  </bookViews>
  <sheets>
    <sheet name="Como usar" sheetId="1" r:id="rId1"/>
    <sheet name="Vendas" sheetId="2" r:id="rId2"/>
    <sheet name="Maquininha" sheetId="3" r:id="rId3"/>
    <sheet name="Extrato" sheetId="4" r:id="rId4"/>
    <sheet name="Crédito por dia" sheetId="5" r:id="rId5"/>
    <sheet name="Lucro × caixa" sheetId="6" r:id="rId6"/>
    <sheet name="Parâmetros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6" l="1"/>
  <c r="B11" i="6"/>
  <c r="B8" i="6"/>
  <c r="A3" i="5"/>
  <c r="C2" i="5"/>
  <c r="B2" i="5"/>
  <c r="E2" i="5" s="1"/>
  <c r="K301" i="3"/>
  <c r="J301" i="3"/>
  <c r="I301" i="3"/>
  <c r="H301" i="3"/>
  <c r="E301" i="3"/>
  <c r="K300" i="3"/>
  <c r="J300" i="3"/>
  <c r="I300" i="3"/>
  <c r="H300" i="3"/>
  <c r="E300" i="3"/>
  <c r="K299" i="3"/>
  <c r="J299" i="3"/>
  <c r="I299" i="3"/>
  <c r="H299" i="3"/>
  <c r="E299" i="3"/>
  <c r="K298" i="3"/>
  <c r="J298" i="3"/>
  <c r="I298" i="3"/>
  <c r="H298" i="3"/>
  <c r="E298" i="3"/>
  <c r="K297" i="3"/>
  <c r="J297" i="3"/>
  <c r="I297" i="3"/>
  <c r="H297" i="3"/>
  <c r="E297" i="3"/>
  <c r="K296" i="3"/>
  <c r="J296" i="3"/>
  <c r="I296" i="3"/>
  <c r="H296" i="3"/>
  <c r="E296" i="3"/>
  <c r="K295" i="3"/>
  <c r="J295" i="3"/>
  <c r="I295" i="3"/>
  <c r="H295" i="3"/>
  <c r="E295" i="3"/>
  <c r="K294" i="3"/>
  <c r="J294" i="3"/>
  <c r="I294" i="3"/>
  <c r="H294" i="3"/>
  <c r="E294" i="3"/>
  <c r="K293" i="3"/>
  <c r="J293" i="3"/>
  <c r="I293" i="3"/>
  <c r="H293" i="3"/>
  <c r="E293" i="3"/>
  <c r="K292" i="3"/>
  <c r="J292" i="3"/>
  <c r="I292" i="3"/>
  <c r="H292" i="3"/>
  <c r="E292" i="3"/>
  <c r="K291" i="3"/>
  <c r="J291" i="3"/>
  <c r="I291" i="3"/>
  <c r="H291" i="3"/>
  <c r="E291" i="3"/>
  <c r="K290" i="3"/>
  <c r="J290" i="3"/>
  <c r="I290" i="3"/>
  <c r="H290" i="3"/>
  <c r="E290" i="3"/>
  <c r="K289" i="3"/>
  <c r="J289" i="3"/>
  <c r="I289" i="3"/>
  <c r="H289" i="3"/>
  <c r="E289" i="3"/>
  <c r="K288" i="3"/>
  <c r="J288" i="3"/>
  <c r="I288" i="3"/>
  <c r="H288" i="3"/>
  <c r="E288" i="3"/>
  <c r="K287" i="3"/>
  <c r="J287" i="3"/>
  <c r="I287" i="3"/>
  <c r="H287" i="3"/>
  <c r="E287" i="3"/>
  <c r="K286" i="3"/>
  <c r="J286" i="3"/>
  <c r="I286" i="3"/>
  <c r="H286" i="3"/>
  <c r="E286" i="3"/>
  <c r="K285" i="3"/>
  <c r="J285" i="3"/>
  <c r="I285" i="3"/>
  <c r="H285" i="3"/>
  <c r="E285" i="3"/>
  <c r="K284" i="3"/>
  <c r="J284" i="3"/>
  <c r="I284" i="3"/>
  <c r="H284" i="3"/>
  <c r="E284" i="3"/>
  <c r="K283" i="3"/>
  <c r="J283" i="3"/>
  <c r="I283" i="3"/>
  <c r="H283" i="3"/>
  <c r="E283" i="3"/>
  <c r="K282" i="3"/>
  <c r="J282" i="3"/>
  <c r="I282" i="3"/>
  <c r="H282" i="3"/>
  <c r="E282" i="3"/>
  <c r="K281" i="3"/>
  <c r="J281" i="3"/>
  <c r="I281" i="3"/>
  <c r="H281" i="3"/>
  <c r="E281" i="3"/>
  <c r="K280" i="3"/>
  <c r="J280" i="3"/>
  <c r="I280" i="3"/>
  <c r="H280" i="3"/>
  <c r="E280" i="3"/>
  <c r="K279" i="3"/>
  <c r="J279" i="3"/>
  <c r="I279" i="3"/>
  <c r="H279" i="3"/>
  <c r="E279" i="3"/>
  <c r="K278" i="3"/>
  <c r="J278" i="3"/>
  <c r="I278" i="3"/>
  <c r="H278" i="3"/>
  <c r="E278" i="3"/>
  <c r="K277" i="3"/>
  <c r="J277" i="3"/>
  <c r="I277" i="3"/>
  <c r="H277" i="3"/>
  <c r="E277" i="3"/>
  <c r="K276" i="3"/>
  <c r="J276" i="3"/>
  <c r="I276" i="3"/>
  <c r="H276" i="3"/>
  <c r="E276" i="3"/>
  <c r="K275" i="3"/>
  <c r="J275" i="3"/>
  <c r="I275" i="3"/>
  <c r="H275" i="3"/>
  <c r="E275" i="3"/>
  <c r="K274" i="3"/>
  <c r="J274" i="3"/>
  <c r="I274" i="3"/>
  <c r="H274" i="3"/>
  <c r="E274" i="3"/>
  <c r="K273" i="3"/>
  <c r="J273" i="3"/>
  <c r="I273" i="3"/>
  <c r="H273" i="3"/>
  <c r="E273" i="3"/>
  <c r="K272" i="3"/>
  <c r="J272" i="3"/>
  <c r="I272" i="3"/>
  <c r="H272" i="3"/>
  <c r="E272" i="3"/>
  <c r="K271" i="3"/>
  <c r="J271" i="3"/>
  <c r="I271" i="3"/>
  <c r="H271" i="3"/>
  <c r="E271" i="3"/>
  <c r="K270" i="3"/>
  <c r="J270" i="3"/>
  <c r="I270" i="3"/>
  <c r="H270" i="3"/>
  <c r="E270" i="3"/>
  <c r="K269" i="3"/>
  <c r="J269" i="3"/>
  <c r="I269" i="3"/>
  <c r="H269" i="3"/>
  <c r="E269" i="3"/>
  <c r="K268" i="3"/>
  <c r="J268" i="3"/>
  <c r="I268" i="3"/>
  <c r="H268" i="3"/>
  <c r="E268" i="3"/>
  <c r="K267" i="3"/>
  <c r="J267" i="3"/>
  <c r="I267" i="3"/>
  <c r="H267" i="3"/>
  <c r="E267" i="3"/>
  <c r="K266" i="3"/>
  <c r="J266" i="3"/>
  <c r="I266" i="3"/>
  <c r="H266" i="3"/>
  <c r="E266" i="3"/>
  <c r="K265" i="3"/>
  <c r="J265" i="3"/>
  <c r="I265" i="3"/>
  <c r="H265" i="3"/>
  <c r="E265" i="3"/>
  <c r="K264" i="3"/>
  <c r="J264" i="3"/>
  <c r="I264" i="3"/>
  <c r="H264" i="3"/>
  <c r="E264" i="3"/>
  <c r="K263" i="3"/>
  <c r="J263" i="3"/>
  <c r="I263" i="3"/>
  <c r="H263" i="3"/>
  <c r="E263" i="3"/>
  <c r="K262" i="3"/>
  <c r="J262" i="3"/>
  <c r="I262" i="3"/>
  <c r="H262" i="3"/>
  <c r="E262" i="3"/>
  <c r="K261" i="3"/>
  <c r="J261" i="3"/>
  <c r="I261" i="3"/>
  <c r="H261" i="3"/>
  <c r="E261" i="3"/>
  <c r="K260" i="3"/>
  <c r="J260" i="3"/>
  <c r="I260" i="3"/>
  <c r="H260" i="3"/>
  <c r="E260" i="3"/>
  <c r="K259" i="3"/>
  <c r="J259" i="3"/>
  <c r="I259" i="3"/>
  <c r="H259" i="3"/>
  <c r="E259" i="3"/>
  <c r="K258" i="3"/>
  <c r="J258" i="3"/>
  <c r="I258" i="3"/>
  <c r="H258" i="3"/>
  <c r="E258" i="3"/>
  <c r="K257" i="3"/>
  <c r="J257" i="3"/>
  <c r="I257" i="3"/>
  <c r="H257" i="3"/>
  <c r="E257" i="3"/>
  <c r="K256" i="3"/>
  <c r="J256" i="3"/>
  <c r="I256" i="3"/>
  <c r="H256" i="3"/>
  <c r="E256" i="3"/>
  <c r="K255" i="3"/>
  <c r="J255" i="3"/>
  <c r="I255" i="3"/>
  <c r="H255" i="3"/>
  <c r="E255" i="3"/>
  <c r="K254" i="3"/>
  <c r="J254" i="3"/>
  <c r="I254" i="3"/>
  <c r="H254" i="3"/>
  <c r="E254" i="3"/>
  <c r="K253" i="3"/>
  <c r="J253" i="3"/>
  <c r="I253" i="3"/>
  <c r="H253" i="3"/>
  <c r="E253" i="3"/>
  <c r="K252" i="3"/>
  <c r="J252" i="3"/>
  <c r="I252" i="3"/>
  <c r="H252" i="3"/>
  <c r="E252" i="3"/>
  <c r="K251" i="3"/>
  <c r="J251" i="3"/>
  <c r="I251" i="3"/>
  <c r="H251" i="3"/>
  <c r="E251" i="3"/>
  <c r="K250" i="3"/>
  <c r="J250" i="3"/>
  <c r="I250" i="3"/>
  <c r="H250" i="3"/>
  <c r="E250" i="3"/>
  <c r="K249" i="3"/>
  <c r="J249" i="3"/>
  <c r="I249" i="3"/>
  <c r="H249" i="3"/>
  <c r="E249" i="3"/>
  <c r="K248" i="3"/>
  <c r="J248" i="3"/>
  <c r="I248" i="3"/>
  <c r="H248" i="3"/>
  <c r="E248" i="3"/>
  <c r="K247" i="3"/>
  <c r="J247" i="3"/>
  <c r="I247" i="3"/>
  <c r="H247" i="3"/>
  <c r="E247" i="3"/>
  <c r="K246" i="3"/>
  <c r="J246" i="3"/>
  <c r="I246" i="3"/>
  <c r="H246" i="3"/>
  <c r="E246" i="3"/>
  <c r="K245" i="3"/>
  <c r="J245" i="3"/>
  <c r="I245" i="3"/>
  <c r="H245" i="3"/>
  <c r="E245" i="3"/>
  <c r="K244" i="3"/>
  <c r="J244" i="3"/>
  <c r="I244" i="3"/>
  <c r="H244" i="3"/>
  <c r="E244" i="3"/>
  <c r="K243" i="3"/>
  <c r="J243" i="3"/>
  <c r="I243" i="3"/>
  <c r="H243" i="3"/>
  <c r="E243" i="3"/>
  <c r="K242" i="3"/>
  <c r="J242" i="3"/>
  <c r="I242" i="3"/>
  <c r="H242" i="3"/>
  <c r="E242" i="3"/>
  <c r="K241" i="3"/>
  <c r="J241" i="3"/>
  <c r="I241" i="3"/>
  <c r="H241" i="3"/>
  <c r="E241" i="3"/>
  <c r="K240" i="3"/>
  <c r="J240" i="3"/>
  <c r="I240" i="3"/>
  <c r="H240" i="3"/>
  <c r="E240" i="3"/>
  <c r="K239" i="3"/>
  <c r="J239" i="3"/>
  <c r="I239" i="3"/>
  <c r="H239" i="3"/>
  <c r="E239" i="3"/>
  <c r="K238" i="3"/>
  <c r="J238" i="3"/>
  <c r="I238" i="3"/>
  <c r="H238" i="3"/>
  <c r="E238" i="3"/>
  <c r="K237" i="3"/>
  <c r="J237" i="3"/>
  <c r="I237" i="3"/>
  <c r="H237" i="3"/>
  <c r="E237" i="3"/>
  <c r="K236" i="3"/>
  <c r="J236" i="3"/>
  <c r="I236" i="3"/>
  <c r="H236" i="3"/>
  <c r="E236" i="3"/>
  <c r="K235" i="3"/>
  <c r="J235" i="3"/>
  <c r="I235" i="3"/>
  <c r="H235" i="3"/>
  <c r="E235" i="3"/>
  <c r="K234" i="3"/>
  <c r="J234" i="3"/>
  <c r="I234" i="3"/>
  <c r="H234" i="3"/>
  <c r="E234" i="3"/>
  <c r="K233" i="3"/>
  <c r="J233" i="3"/>
  <c r="I233" i="3"/>
  <c r="H233" i="3"/>
  <c r="E233" i="3"/>
  <c r="K232" i="3"/>
  <c r="J232" i="3"/>
  <c r="I232" i="3"/>
  <c r="H232" i="3"/>
  <c r="E232" i="3"/>
  <c r="K231" i="3"/>
  <c r="J231" i="3"/>
  <c r="I231" i="3"/>
  <c r="H231" i="3"/>
  <c r="E231" i="3"/>
  <c r="K230" i="3"/>
  <c r="J230" i="3"/>
  <c r="I230" i="3"/>
  <c r="H230" i="3"/>
  <c r="E230" i="3"/>
  <c r="K229" i="3"/>
  <c r="J229" i="3"/>
  <c r="I229" i="3"/>
  <c r="H229" i="3"/>
  <c r="E229" i="3"/>
  <c r="K228" i="3"/>
  <c r="J228" i="3"/>
  <c r="I228" i="3"/>
  <c r="H228" i="3"/>
  <c r="E228" i="3"/>
  <c r="K227" i="3"/>
  <c r="J227" i="3"/>
  <c r="I227" i="3"/>
  <c r="H227" i="3"/>
  <c r="E227" i="3"/>
  <c r="K226" i="3"/>
  <c r="J226" i="3"/>
  <c r="I226" i="3"/>
  <c r="H226" i="3"/>
  <c r="E226" i="3"/>
  <c r="K225" i="3"/>
  <c r="J225" i="3"/>
  <c r="I225" i="3"/>
  <c r="H225" i="3"/>
  <c r="E225" i="3"/>
  <c r="K224" i="3"/>
  <c r="J224" i="3"/>
  <c r="I224" i="3"/>
  <c r="H224" i="3"/>
  <c r="E224" i="3"/>
  <c r="K223" i="3"/>
  <c r="J223" i="3"/>
  <c r="I223" i="3"/>
  <c r="H223" i="3"/>
  <c r="E223" i="3"/>
  <c r="K222" i="3"/>
  <c r="J222" i="3"/>
  <c r="I222" i="3"/>
  <c r="H222" i="3"/>
  <c r="E222" i="3"/>
  <c r="K221" i="3"/>
  <c r="J221" i="3"/>
  <c r="I221" i="3"/>
  <c r="H221" i="3"/>
  <c r="E221" i="3"/>
  <c r="K220" i="3"/>
  <c r="J220" i="3"/>
  <c r="I220" i="3"/>
  <c r="H220" i="3"/>
  <c r="E220" i="3"/>
  <c r="K219" i="3"/>
  <c r="J219" i="3"/>
  <c r="I219" i="3"/>
  <c r="H219" i="3"/>
  <c r="E219" i="3"/>
  <c r="K218" i="3"/>
  <c r="J218" i="3"/>
  <c r="I218" i="3"/>
  <c r="H218" i="3"/>
  <c r="E218" i="3"/>
  <c r="K217" i="3"/>
  <c r="J217" i="3"/>
  <c r="I217" i="3"/>
  <c r="H217" i="3"/>
  <c r="E217" i="3"/>
  <c r="K216" i="3"/>
  <c r="J216" i="3"/>
  <c r="I216" i="3"/>
  <c r="H216" i="3"/>
  <c r="E216" i="3"/>
  <c r="K215" i="3"/>
  <c r="J215" i="3"/>
  <c r="I215" i="3"/>
  <c r="H215" i="3"/>
  <c r="E215" i="3"/>
  <c r="K214" i="3"/>
  <c r="J214" i="3"/>
  <c r="I214" i="3"/>
  <c r="H214" i="3"/>
  <c r="E214" i="3"/>
  <c r="K213" i="3"/>
  <c r="J213" i="3"/>
  <c r="I213" i="3"/>
  <c r="H213" i="3"/>
  <c r="E213" i="3"/>
  <c r="K212" i="3"/>
  <c r="J212" i="3"/>
  <c r="I212" i="3"/>
  <c r="H212" i="3"/>
  <c r="E212" i="3"/>
  <c r="K211" i="3"/>
  <c r="J211" i="3"/>
  <c r="I211" i="3"/>
  <c r="H211" i="3"/>
  <c r="E211" i="3"/>
  <c r="K210" i="3"/>
  <c r="J210" i="3"/>
  <c r="I210" i="3"/>
  <c r="H210" i="3"/>
  <c r="E210" i="3"/>
  <c r="K209" i="3"/>
  <c r="J209" i="3"/>
  <c r="I209" i="3"/>
  <c r="H209" i="3"/>
  <c r="E209" i="3"/>
  <c r="K208" i="3"/>
  <c r="J208" i="3"/>
  <c r="I208" i="3"/>
  <c r="H208" i="3"/>
  <c r="E208" i="3"/>
  <c r="K207" i="3"/>
  <c r="J207" i="3"/>
  <c r="I207" i="3"/>
  <c r="H207" i="3"/>
  <c r="E207" i="3"/>
  <c r="K206" i="3"/>
  <c r="J206" i="3"/>
  <c r="I206" i="3"/>
  <c r="H206" i="3"/>
  <c r="E206" i="3"/>
  <c r="K205" i="3"/>
  <c r="J205" i="3"/>
  <c r="I205" i="3"/>
  <c r="H205" i="3"/>
  <c r="E205" i="3"/>
  <c r="K204" i="3"/>
  <c r="J204" i="3"/>
  <c r="I204" i="3"/>
  <c r="H204" i="3"/>
  <c r="E204" i="3"/>
  <c r="K203" i="3"/>
  <c r="J203" i="3"/>
  <c r="I203" i="3"/>
  <c r="H203" i="3"/>
  <c r="E203" i="3"/>
  <c r="K202" i="3"/>
  <c r="J202" i="3"/>
  <c r="I202" i="3"/>
  <c r="H202" i="3"/>
  <c r="E202" i="3"/>
  <c r="K201" i="3"/>
  <c r="J201" i="3"/>
  <c r="I201" i="3"/>
  <c r="H201" i="3"/>
  <c r="E201" i="3"/>
  <c r="K200" i="3"/>
  <c r="J200" i="3"/>
  <c r="I200" i="3"/>
  <c r="H200" i="3"/>
  <c r="E200" i="3"/>
  <c r="K199" i="3"/>
  <c r="J199" i="3"/>
  <c r="I199" i="3"/>
  <c r="H199" i="3"/>
  <c r="E199" i="3"/>
  <c r="K198" i="3"/>
  <c r="J198" i="3"/>
  <c r="I198" i="3"/>
  <c r="H198" i="3"/>
  <c r="E198" i="3"/>
  <c r="K197" i="3"/>
  <c r="J197" i="3"/>
  <c r="I197" i="3"/>
  <c r="H197" i="3"/>
  <c r="E197" i="3"/>
  <c r="K196" i="3"/>
  <c r="J196" i="3"/>
  <c r="I196" i="3"/>
  <c r="H196" i="3"/>
  <c r="E196" i="3"/>
  <c r="K195" i="3"/>
  <c r="J195" i="3"/>
  <c r="I195" i="3"/>
  <c r="H195" i="3"/>
  <c r="E195" i="3"/>
  <c r="K194" i="3"/>
  <c r="J194" i="3"/>
  <c r="I194" i="3"/>
  <c r="H194" i="3"/>
  <c r="E194" i="3"/>
  <c r="K193" i="3"/>
  <c r="J193" i="3"/>
  <c r="I193" i="3"/>
  <c r="H193" i="3"/>
  <c r="E193" i="3"/>
  <c r="K192" i="3"/>
  <c r="J192" i="3"/>
  <c r="I192" i="3"/>
  <c r="H192" i="3"/>
  <c r="E192" i="3"/>
  <c r="K191" i="3"/>
  <c r="J191" i="3"/>
  <c r="I191" i="3"/>
  <c r="H191" i="3"/>
  <c r="E191" i="3"/>
  <c r="K190" i="3"/>
  <c r="J190" i="3"/>
  <c r="I190" i="3"/>
  <c r="H190" i="3"/>
  <c r="E190" i="3"/>
  <c r="K189" i="3"/>
  <c r="J189" i="3"/>
  <c r="I189" i="3"/>
  <c r="H189" i="3"/>
  <c r="E189" i="3"/>
  <c r="K188" i="3"/>
  <c r="J188" i="3"/>
  <c r="I188" i="3"/>
  <c r="H188" i="3"/>
  <c r="E188" i="3"/>
  <c r="K187" i="3"/>
  <c r="J187" i="3"/>
  <c r="I187" i="3"/>
  <c r="H187" i="3"/>
  <c r="E187" i="3"/>
  <c r="K186" i="3"/>
  <c r="J186" i="3"/>
  <c r="I186" i="3"/>
  <c r="H186" i="3"/>
  <c r="E186" i="3"/>
  <c r="K185" i="3"/>
  <c r="J185" i="3"/>
  <c r="I185" i="3"/>
  <c r="H185" i="3"/>
  <c r="E185" i="3"/>
  <c r="K184" i="3"/>
  <c r="J184" i="3"/>
  <c r="I184" i="3"/>
  <c r="H184" i="3"/>
  <c r="E184" i="3"/>
  <c r="K183" i="3"/>
  <c r="J183" i="3"/>
  <c r="I183" i="3"/>
  <c r="H183" i="3"/>
  <c r="E183" i="3"/>
  <c r="K182" i="3"/>
  <c r="J182" i="3"/>
  <c r="I182" i="3"/>
  <c r="H182" i="3"/>
  <c r="E182" i="3"/>
  <c r="K181" i="3"/>
  <c r="J181" i="3"/>
  <c r="I181" i="3"/>
  <c r="H181" i="3"/>
  <c r="E181" i="3"/>
  <c r="K180" i="3"/>
  <c r="J180" i="3"/>
  <c r="I180" i="3"/>
  <c r="H180" i="3"/>
  <c r="E180" i="3"/>
  <c r="K179" i="3"/>
  <c r="J179" i="3"/>
  <c r="I179" i="3"/>
  <c r="H179" i="3"/>
  <c r="E179" i="3"/>
  <c r="K178" i="3"/>
  <c r="J178" i="3"/>
  <c r="I178" i="3"/>
  <c r="H178" i="3"/>
  <c r="E178" i="3"/>
  <c r="K177" i="3"/>
  <c r="J177" i="3"/>
  <c r="I177" i="3"/>
  <c r="H177" i="3"/>
  <c r="E177" i="3"/>
  <c r="K176" i="3"/>
  <c r="J176" i="3"/>
  <c r="I176" i="3"/>
  <c r="H176" i="3"/>
  <c r="E176" i="3"/>
  <c r="K175" i="3"/>
  <c r="J175" i="3"/>
  <c r="I175" i="3"/>
  <c r="H175" i="3"/>
  <c r="E175" i="3"/>
  <c r="K174" i="3"/>
  <c r="J174" i="3"/>
  <c r="I174" i="3"/>
  <c r="H174" i="3"/>
  <c r="E174" i="3"/>
  <c r="K173" i="3"/>
  <c r="J173" i="3"/>
  <c r="I173" i="3"/>
  <c r="H173" i="3"/>
  <c r="E173" i="3"/>
  <c r="K172" i="3"/>
  <c r="J172" i="3"/>
  <c r="I172" i="3"/>
  <c r="H172" i="3"/>
  <c r="E172" i="3"/>
  <c r="K171" i="3"/>
  <c r="J171" i="3"/>
  <c r="I171" i="3"/>
  <c r="H171" i="3"/>
  <c r="E171" i="3"/>
  <c r="K170" i="3"/>
  <c r="J170" i="3"/>
  <c r="I170" i="3"/>
  <c r="H170" i="3"/>
  <c r="E170" i="3"/>
  <c r="K169" i="3"/>
  <c r="J169" i="3"/>
  <c r="I169" i="3"/>
  <c r="H169" i="3"/>
  <c r="E169" i="3"/>
  <c r="K168" i="3"/>
  <c r="J168" i="3"/>
  <c r="I168" i="3"/>
  <c r="H168" i="3"/>
  <c r="E168" i="3"/>
  <c r="K167" i="3"/>
  <c r="J167" i="3"/>
  <c r="I167" i="3"/>
  <c r="H167" i="3"/>
  <c r="E167" i="3"/>
  <c r="K166" i="3"/>
  <c r="J166" i="3"/>
  <c r="I166" i="3"/>
  <c r="H166" i="3"/>
  <c r="E166" i="3"/>
  <c r="K165" i="3"/>
  <c r="J165" i="3"/>
  <c r="I165" i="3"/>
  <c r="H165" i="3"/>
  <c r="E165" i="3"/>
  <c r="K164" i="3"/>
  <c r="J164" i="3"/>
  <c r="I164" i="3"/>
  <c r="H164" i="3"/>
  <c r="E164" i="3"/>
  <c r="K163" i="3"/>
  <c r="J163" i="3"/>
  <c r="I163" i="3"/>
  <c r="H163" i="3"/>
  <c r="E163" i="3"/>
  <c r="K162" i="3"/>
  <c r="J162" i="3"/>
  <c r="I162" i="3"/>
  <c r="H162" i="3"/>
  <c r="E162" i="3"/>
  <c r="K161" i="3"/>
  <c r="J161" i="3"/>
  <c r="I161" i="3"/>
  <c r="H161" i="3"/>
  <c r="E161" i="3"/>
  <c r="K160" i="3"/>
  <c r="J160" i="3"/>
  <c r="I160" i="3"/>
  <c r="H160" i="3"/>
  <c r="E160" i="3"/>
  <c r="K159" i="3"/>
  <c r="J159" i="3"/>
  <c r="I159" i="3"/>
  <c r="H159" i="3"/>
  <c r="E159" i="3"/>
  <c r="K158" i="3"/>
  <c r="J158" i="3"/>
  <c r="I158" i="3"/>
  <c r="H158" i="3"/>
  <c r="E158" i="3"/>
  <c r="K157" i="3"/>
  <c r="J157" i="3"/>
  <c r="I157" i="3"/>
  <c r="H157" i="3"/>
  <c r="E157" i="3"/>
  <c r="K156" i="3"/>
  <c r="J156" i="3"/>
  <c r="I156" i="3"/>
  <c r="H156" i="3"/>
  <c r="E156" i="3"/>
  <c r="K155" i="3"/>
  <c r="J155" i="3"/>
  <c r="I155" i="3"/>
  <c r="H155" i="3"/>
  <c r="E155" i="3"/>
  <c r="K154" i="3"/>
  <c r="J154" i="3"/>
  <c r="I154" i="3"/>
  <c r="H154" i="3"/>
  <c r="E154" i="3"/>
  <c r="K153" i="3"/>
  <c r="J153" i="3"/>
  <c r="I153" i="3"/>
  <c r="H153" i="3"/>
  <c r="E153" i="3"/>
  <c r="K152" i="3"/>
  <c r="J152" i="3"/>
  <c r="I152" i="3"/>
  <c r="H152" i="3"/>
  <c r="E152" i="3"/>
  <c r="K151" i="3"/>
  <c r="J151" i="3"/>
  <c r="I151" i="3"/>
  <c r="H151" i="3"/>
  <c r="E151" i="3"/>
  <c r="K150" i="3"/>
  <c r="J150" i="3"/>
  <c r="I150" i="3"/>
  <c r="H150" i="3"/>
  <c r="E150" i="3"/>
  <c r="K149" i="3"/>
  <c r="J149" i="3"/>
  <c r="I149" i="3"/>
  <c r="H149" i="3"/>
  <c r="E149" i="3"/>
  <c r="K148" i="3"/>
  <c r="J148" i="3"/>
  <c r="I148" i="3"/>
  <c r="H148" i="3"/>
  <c r="E148" i="3"/>
  <c r="K147" i="3"/>
  <c r="J147" i="3"/>
  <c r="I147" i="3"/>
  <c r="H147" i="3"/>
  <c r="E147" i="3"/>
  <c r="K146" i="3"/>
  <c r="J146" i="3"/>
  <c r="I146" i="3"/>
  <c r="H146" i="3"/>
  <c r="E146" i="3"/>
  <c r="K145" i="3"/>
  <c r="J145" i="3"/>
  <c r="I145" i="3"/>
  <c r="H145" i="3"/>
  <c r="E145" i="3"/>
  <c r="K144" i="3"/>
  <c r="J144" i="3"/>
  <c r="I144" i="3"/>
  <c r="H144" i="3"/>
  <c r="E144" i="3"/>
  <c r="K143" i="3"/>
  <c r="J143" i="3"/>
  <c r="I143" i="3"/>
  <c r="H143" i="3"/>
  <c r="E143" i="3"/>
  <c r="K142" i="3"/>
  <c r="J142" i="3"/>
  <c r="I142" i="3"/>
  <c r="H142" i="3"/>
  <c r="E142" i="3"/>
  <c r="K141" i="3"/>
  <c r="J141" i="3"/>
  <c r="I141" i="3"/>
  <c r="H141" i="3"/>
  <c r="E141" i="3"/>
  <c r="K140" i="3"/>
  <c r="J140" i="3"/>
  <c r="I140" i="3"/>
  <c r="H140" i="3"/>
  <c r="E140" i="3"/>
  <c r="K139" i="3"/>
  <c r="J139" i="3"/>
  <c r="I139" i="3"/>
  <c r="H139" i="3"/>
  <c r="E139" i="3"/>
  <c r="K138" i="3"/>
  <c r="J138" i="3"/>
  <c r="I138" i="3"/>
  <c r="H138" i="3"/>
  <c r="E138" i="3"/>
  <c r="K137" i="3"/>
  <c r="J137" i="3"/>
  <c r="I137" i="3"/>
  <c r="H137" i="3"/>
  <c r="E137" i="3"/>
  <c r="K136" i="3"/>
  <c r="J136" i="3"/>
  <c r="I136" i="3"/>
  <c r="H136" i="3"/>
  <c r="E136" i="3"/>
  <c r="K135" i="3"/>
  <c r="J135" i="3"/>
  <c r="I135" i="3"/>
  <c r="H135" i="3"/>
  <c r="E135" i="3"/>
  <c r="K134" i="3"/>
  <c r="J134" i="3"/>
  <c r="I134" i="3"/>
  <c r="H134" i="3"/>
  <c r="E134" i="3"/>
  <c r="K133" i="3"/>
  <c r="J133" i="3"/>
  <c r="I133" i="3"/>
  <c r="H133" i="3"/>
  <c r="E133" i="3"/>
  <c r="K132" i="3"/>
  <c r="J132" i="3"/>
  <c r="I132" i="3"/>
  <c r="H132" i="3"/>
  <c r="E132" i="3"/>
  <c r="K131" i="3"/>
  <c r="J131" i="3"/>
  <c r="I131" i="3"/>
  <c r="H131" i="3"/>
  <c r="E131" i="3"/>
  <c r="K130" i="3"/>
  <c r="J130" i="3"/>
  <c r="I130" i="3"/>
  <c r="H130" i="3"/>
  <c r="E130" i="3"/>
  <c r="K129" i="3"/>
  <c r="J129" i="3"/>
  <c r="I129" i="3"/>
  <c r="H129" i="3"/>
  <c r="E129" i="3"/>
  <c r="K128" i="3"/>
  <c r="J128" i="3"/>
  <c r="I128" i="3"/>
  <c r="H128" i="3"/>
  <c r="E128" i="3"/>
  <c r="K127" i="3"/>
  <c r="J127" i="3"/>
  <c r="I127" i="3"/>
  <c r="H127" i="3"/>
  <c r="E127" i="3"/>
  <c r="K126" i="3"/>
  <c r="J126" i="3"/>
  <c r="I126" i="3"/>
  <c r="H126" i="3"/>
  <c r="E126" i="3"/>
  <c r="K125" i="3"/>
  <c r="J125" i="3"/>
  <c r="I125" i="3"/>
  <c r="H125" i="3"/>
  <c r="E125" i="3"/>
  <c r="K124" i="3"/>
  <c r="J124" i="3"/>
  <c r="I124" i="3"/>
  <c r="H124" i="3"/>
  <c r="E124" i="3"/>
  <c r="K123" i="3"/>
  <c r="J123" i="3"/>
  <c r="I123" i="3"/>
  <c r="H123" i="3"/>
  <c r="E123" i="3"/>
  <c r="K122" i="3"/>
  <c r="J122" i="3"/>
  <c r="I122" i="3"/>
  <c r="H122" i="3"/>
  <c r="E122" i="3"/>
  <c r="K121" i="3"/>
  <c r="J121" i="3"/>
  <c r="I121" i="3"/>
  <c r="H121" i="3"/>
  <c r="E121" i="3"/>
  <c r="K120" i="3"/>
  <c r="J120" i="3"/>
  <c r="I120" i="3"/>
  <c r="H120" i="3"/>
  <c r="E120" i="3"/>
  <c r="K119" i="3"/>
  <c r="J119" i="3"/>
  <c r="I119" i="3"/>
  <c r="H119" i="3"/>
  <c r="E119" i="3"/>
  <c r="K118" i="3"/>
  <c r="J118" i="3"/>
  <c r="I118" i="3"/>
  <c r="H118" i="3"/>
  <c r="E118" i="3"/>
  <c r="K117" i="3"/>
  <c r="J117" i="3"/>
  <c r="I117" i="3"/>
  <c r="H117" i="3"/>
  <c r="E117" i="3"/>
  <c r="K116" i="3"/>
  <c r="J116" i="3"/>
  <c r="I116" i="3"/>
  <c r="H116" i="3"/>
  <c r="E116" i="3"/>
  <c r="K115" i="3"/>
  <c r="J115" i="3"/>
  <c r="I115" i="3"/>
  <c r="H115" i="3"/>
  <c r="E115" i="3"/>
  <c r="K114" i="3"/>
  <c r="J114" i="3"/>
  <c r="I114" i="3"/>
  <c r="H114" i="3"/>
  <c r="E114" i="3"/>
  <c r="K113" i="3"/>
  <c r="J113" i="3"/>
  <c r="I113" i="3"/>
  <c r="H113" i="3"/>
  <c r="E113" i="3"/>
  <c r="K112" i="3"/>
  <c r="J112" i="3"/>
  <c r="I112" i="3"/>
  <c r="H112" i="3"/>
  <c r="E112" i="3"/>
  <c r="K111" i="3"/>
  <c r="J111" i="3"/>
  <c r="I111" i="3"/>
  <c r="H111" i="3"/>
  <c r="E111" i="3"/>
  <c r="K110" i="3"/>
  <c r="J110" i="3"/>
  <c r="I110" i="3"/>
  <c r="H110" i="3"/>
  <c r="E110" i="3"/>
  <c r="K109" i="3"/>
  <c r="J109" i="3"/>
  <c r="I109" i="3"/>
  <c r="H109" i="3"/>
  <c r="E109" i="3"/>
  <c r="K108" i="3"/>
  <c r="J108" i="3"/>
  <c r="I108" i="3"/>
  <c r="H108" i="3"/>
  <c r="E108" i="3"/>
  <c r="K107" i="3"/>
  <c r="J107" i="3"/>
  <c r="I107" i="3"/>
  <c r="H107" i="3"/>
  <c r="E107" i="3"/>
  <c r="K106" i="3"/>
  <c r="J106" i="3"/>
  <c r="I106" i="3"/>
  <c r="H106" i="3"/>
  <c r="E106" i="3"/>
  <c r="K105" i="3"/>
  <c r="J105" i="3"/>
  <c r="I105" i="3"/>
  <c r="H105" i="3"/>
  <c r="E105" i="3"/>
  <c r="K104" i="3"/>
  <c r="J104" i="3"/>
  <c r="I104" i="3"/>
  <c r="H104" i="3"/>
  <c r="E104" i="3"/>
  <c r="K103" i="3"/>
  <c r="J103" i="3"/>
  <c r="I103" i="3"/>
  <c r="H103" i="3"/>
  <c r="E103" i="3"/>
  <c r="K102" i="3"/>
  <c r="J102" i="3"/>
  <c r="I102" i="3"/>
  <c r="H102" i="3"/>
  <c r="E102" i="3"/>
  <c r="K101" i="3"/>
  <c r="J101" i="3"/>
  <c r="I101" i="3"/>
  <c r="H101" i="3"/>
  <c r="E101" i="3"/>
  <c r="K100" i="3"/>
  <c r="J100" i="3"/>
  <c r="I100" i="3"/>
  <c r="H100" i="3"/>
  <c r="E100" i="3"/>
  <c r="K99" i="3"/>
  <c r="J99" i="3"/>
  <c r="I99" i="3"/>
  <c r="H99" i="3"/>
  <c r="E99" i="3"/>
  <c r="K98" i="3"/>
  <c r="J98" i="3"/>
  <c r="I98" i="3"/>
  <c r="H98" i="3"/>
  <c r="E98" i="3"/>
  <c r="K97" i="3"/>
  <c r="J97" i="3"/>
  <c r="I97" i="3"/>
  <c r="H97" i="3"/>
  <c r="E97" i="3"/>
  <c r="K96" i="3"/>
  <c r="J96" i="3"/>
  <c r="I96" i="3"/>
  <c r="H96" i="3"/>
  <c r="E96" i="3"/>
  <c r="K95" i="3"/>
  <c r="J95" i="3"/>
  <c r="I95" i="3"/>
  <c r="H95" i="3"/>
  <c r="E95" i="3"/>
  <c r="K94" i="3"/>
  <c r="J94" i="3"/>
  <c r="I94" i="3"/>
  <c r="H94" i="3"/>
  <c r="E94" i="3"/>
  <c r="K93" i="3"/>
  <c r="J93" i="3"/>
  <c r="I93" i="3"/>
  <c r="H93" i="3"/>
  <c r="E93" i="3"/>
  <c r="K92" i="3"/>
  <c r="J92" i="3"/>
  <c r="I92" i="3"/>
  <c r="H92" i="3"/>
  <c r="E92" i="3"/>
  <c r="K91" i="3"/>
  <c r="J91" i="3"/>
  <c r="I91" i="3"/>
  <c r="H91" i="3"/>
  <c r="E91" i="3"/>
  <c r="K90" i="3"/>
  <c r="J90" i="3"/>
  <c r="I90" i="3"/>
  <c r="H90" i="3"/>
  <c r="E90" i="3"/>
  <c r="K89" i="3"/>
  <c r="J89" i="3"/>
  <c r="I89" i="3"/>
  <c r="H89" i="3"/>
  <c r="E89" i="3"/>
  <c r="K88" i="3"/>
  <c r="J88" i="3"/>
  <c r="I88" i="3"/>
  <c r="H88" i="3"/>
  <c r="E88" i="3"/>
  <c r="K87" i="3"/>
  <c r="J87" i="3"/>
  <c r="I87" i="3"/>
  <c r="H87" i="3"/>
  <c r="E87" i="3"/>
  <c r="K86" i="3"/>
  <c r="J86" i="3"/>
  <c r="I86" i="3"/>
  <c r="H86" i="3"/>
  <c r="E86" i="3"/>
  <c r="K85" i="3"/>
  <c r="J85" i="3"/>
  <c r="I85" i="3"/>
  <c r="H85" i="3"/>
  <c r="E85" i="3"/>
  <c r="K84" i="3"/>
  <c r="J84" i="3"/>
  <c r="I84" i="3"/>
  <c r="H84" i="3"/>
  <c r="E84" i="3"/>
  <c r="K83" i="3"/>
  <c r="J83" i="3"/>
  <c r="I83" i="3"/>
  <c r="H83" i="3"/>
  <c r="E83" i="3"/>
  <c r="K82" i="3"/>
  <c r="J82" i="3"/>
  <c r="I82" i="3"/>
  <c r="H82" i="3"/>
  <c r="E82" i="3"/>
  <c r="K81" i="3"/>
  <c r="J81" i="3"/>
  <c r="I81" i="3"/>
  <c r="H81" i="3"/>
  <c r="E81" i="3"/>
  <c r="K80" i="3"/>
  <c r="J80" i="3"/>
  <c r="I80" i="3"/>
  <c r="H80" i="3"/>
  <c r="E80" i="3"/>
  <c r="K79" i="3"/>
  <c r="J79" i="3"/>
  <c r="I79" i="3"/>
  <c r="H79" i="3"/>
  <c r="E79" i="3"/>
  <c r="K78" i="3"/>
  <c r="J78" i="3"/>
  <c r="I78" i="3"/>
  <c r="H78" i="3"/>
  <c r="E78" i="3"/>
  <c r="K77" i="3"/>
  <c r="J77" i="3"/>
  <c r="I77" i="3"/>
  <c r="H77" i="3"/>
  <c r="E77" i="3"/>
  <c r="K76" i="3"/>
  <c r="J76" i="3"/>
  <c r="I76" i="3"/>
  <c r="H76" i="3"/>
  <c r="E76" i="3"/>
  <c r="K75" i="3"/>
  <c r="J75" i="3"/>
  <c r="I75" i="3"/>
  <c r="H75" i="3"/>
  <c r="E75" i="3"/>
  <c r="K74" i="3"/>
  <c r="J74" i="3"/>
  <c r="I74" i="3"/>
  <c r="H74" i="3"/>
  <c r="E74" i="3"/>
  <c r="K73" i="3"/>
  <c r="J73" i="3"/>
  <c r="I73" i="3"/>
  <c r="H73" i="3"/>
  <c r="E73" i="3"/>
  <c r="K72" i="3"/>
  <c r="J72" i="3"/>
  <c r="I72" i="3"/>
  <c r="H72" i="3"/>
  <c r="E72" i="3"/>
  <c r="K71" i="3"/>
  <c r="J71" i="3"/>
  <c r="I71" i="3"/>
  <c r="H71" i="3"/>
  <c r="E71" i="3"/>
  <c r="K70" i="3"/>
  <c r="J70" i="3"/>
  <c r="I70" i="3"/>
  <c r="H70" i="3"/>
  <c r="E70" i="3"/>
  <c r="K69" i="3"/>
  <c r="J69" i="3"/>
  <c r="I69" i="3"/>
  <c r="H69" i="3"/>
  <c r="E69" i="3"/>
  <c r="K68" i="3"/>
  <c r="J68" i="3"/>
  <c r="I68" i="3"/>
  <c r="H68" i="3"/>
  <c r="E68" i="3"/>
  <c r="K67" i="3"/>
  <c r="J67" i="3"/>
  <c r="I67" i="3"/>
  <c r="H67" i="3"/>
  <c r="E67" i="3"/>
  <c r="K66" i="3"/>
  <c r="J66" i="3"/>
  <c r="I66" i="3"/>
  <c r="H66" i="3"/>
  <c r="E66" i="3"/>
  <c r="K65" i="3"/>
  <c r="J65" i="3"/>
  <c r="I65" i="3"/>
  <c r="H65" i="3"/>
  <c r="E65" i="3"/>
  <c r="K64" i="3"/>
  <c r="J64" i="3"/>
  <c r="I64" i="3"/>
  <c r="H64" i="3"/>
  <c r="E64" i="3"/>
  <c r="K63" i="3"/>
  <c r="J63" i="3"/>
  <c r="I63" i="3"/>
  <c r="H63" i="3"/>
  <c r="E63" i="3"/>
  <c r="K62" i="3"/>
  <c r="J62" i="3"/>
  <c r="I62" i="3"/>
  <c r="H62" i="3"/>
  <c r="E62" i="3"/>
  <c r="K61" i="3"/>
  <c r="J61" i="3"/>
  <c r="I61" i="3"/>
  <c r="H61" i="3"/>
  <c r="E61" i="3"/>
  <c r="K60" i="3"/>
  <c r="J60" i="3"/>
  <c r="I60" i="3"/>
  <c r="H60" i="3"/>
  <c r="E60" i="3"/>
  <c r="K59" i="3"/>
  <c r="J59" i="3"/>
  <c r="I59" i="3"/>
  <c r="H59" i="3"/>
  <c r="E59" i="3"/>
  <c r="K58" i="3"/>
  <c r="J58" i="3"/>
  <c r="I58" i="3"/>
  <c r="H58" i="3"/>
  <c r="E58" i="3"/>
  <c r="K57" i="3"/>
  <c r="J57" i="3"/>
  <c r="I57" i="3"/>
  <c r="H57" i="3"/>
  <c r="E57" i="3"/>
  <c r="K56" i="3"/>
  <c r="J56" i="3"/>
  <c r="I56" i="3"/>
  <c r="H56" i="3"/>
  <c r="E56" i="3"/>
  <c r="K55" i="3"/>
  <c r="J55" i="3"/>
  <c r="I55" i="3"/>
  <c r="H55" i="3"/>
  <c r="E55" i="3"/>
  <c r="K54" i="3"/>
  <c r="J54" i="3"/>
  <c r="I54" i="3"/>
  <c r="H54" i="3"/>
  <c r="E54" i="3"/>
  <c r="K53" i="3"/>
  <c r="J53" i="3"/>
  <c r="I53" i="3"/>
  <c r="H53" i="3"/>
  <c r="E53" i="3"/>
  <c r="K52" i="3"/>
  <c r="J52" i="3"/>
  <c r="I52" i="3"/>
  <c r="H52" i="3"/>
  <c r="E52" i="3"/>
  <c r="K51" i="3"/>
  <c r="J51" i="3"/>
  <c r="I51" i="3"/>
  <c r="H51" i="3"/>
  <c r="E51" i="3"/>
  <c r="K50" i="3"/>
  <c r="J50" i="3"/>
  <c r="I50" i="3"/>
  <c r="H50" i="3"/>
  <c r="E50" i="3"/>
  <c r="K49" i="3"/>
  <c r="J49" i="3"/>
  <c r="I49" i="3"/>
  <c r="H49" i="3"/>
  <c r="E49" i="3"/>
  <c r="K48" i="3"/>
  <c r="J48" i="3"/>
  <c r="I48" i="3"/>
  <c r="H48" i="3"/>
  <c r="E48" i="3"/>
  <c r="K47" i="3"/>
  <c r="J47" i="3"/>
  <c r="I47" i="3"/>
  <c r="H47" i="3"/>
  <c r="E47" i="3"/>
  <c r="K46" i="3"/>
  <c r="J46" i="3"/>
  <c r="I46" i="3"/>
  <c r="H46" i="3"/>
  <c r="E46" i="3"/>
  <c r="K45" i="3"/>
  <c r="J45" i="3"/>
  <c r="I45" i="3"/>
  <c r="H45" i="3"/>
  <c r="E45" i="3"/>
  <c r="K44" i="3"/>
  <c r="J44" i="3"/>
  <c r="I44" i="3"/>
  <c r="H44" i="3"/>
  <c r="E44" i="3"/>
  <c r="K43" i="3"/>
  <c r="J43" i="3"/>
  <c r="I43" i="3"/>
  <c r="H43" i="3"/>
  <c r="E43" i="3"/>
  <c r="K42" i="3"/>
  <c r="J42" i="3"/>
  <c r="I42" i="3"/>
  <c r="H42" i="3"/>
  <c r="E42" i="3"/>
  <c r="K41" i="3"/>
  <c r="J41" i="3"/>
  <c r="I41" i="3"/>
  <c r="H41" i="3"/>
  <c r="E41" i="3"/>
  <c r="K40" i="3"/>
  <c r="J40" i="3"/>
  <c r="I40" i="3"/>
  <c r="H40" i="3"/>
  <c r="E40" i="3"/>
  <c r="K39" i="3"/>
  <c r="J39" i="3"/>
  <c r="I39" i="3"/>
  <c r="H39" i="3"/>
  <c r="E39" i="3"/>
  <c r="K38" i="3"/>
  <c r="J38" i="3"/>
  <c r="I38" i="3"/>
  <c r="H38" i="3"/>
  <c r="E38" i="3"/>
  <c r="K37" i="3"/>
  <c r="J37" i="3"/>
  <c r="I37" i="3"/>
  <c r="H37" i="3"/>
  <c r="E37" i="3"/>
  <c r="K36" i="3"/>
  <c r="J36" i="3"/>
  <c r="I36" i="3"/>
  <c r="H36" i="3"/>
  <c r="E36" i="3"/>
  <c r="K35" i="3"/>
  <c r="J35" i="3"/>
  <c r="I35" i="3"/>
  <c r="H35" i="3"/>
  <c r="E35" i="3"/>
  <c r="K34" i="3"/>
  <c r="J34" i="3"/>
  <c r="I34" i="3"/>
  <c r="H34" i="3"/>
  <c r="E34" i="3"/>
  <c r="K33" i="3"/>
  <c r="J33" i="3"/>
  <c r="I33" i="3"/>
  <c r="H33" i="3"/>
  <c r="E33" i="3"/>
  <c r="K32" i="3"/>
  <c r="J32" i="3"/>
  <c r="I32" i="3"/>
  <c r="H32" i="3"/>
  <c r="E32" i="3"/>
  <c r="K31" i="3"/>
  <c r="J31" i="3"/>
  <c r="I31" i="3"/>
  <c r="H31" i="3"/>
  <c r="E31" i="3"/>
  <c r="K30" i="3"/>
  <c r="J30" i="3"/>
  <c r="I30" i="3"/>
  <c r="H30" i="3"/>
  <c r="E30" i="3"/>
  <c r="K29" i="3"/>
  <c r="J29" i="3"/>
  <c r="I29" i="3"/>
  <c r="H29" i="3"/>
  <c r="E29" i="3"/>
  <c r="K28" i="3"/>
  <c r="J28" i="3"/>
  <c r="I28" i="3"/>
  <c r="H28" i="3"/>
  <c r="E28" i="3"/>
  <c r="K27" i="3"/>
  <c r="J27" i="3"/>
  <c r="I27" i="3"/>
  <c r="H27" i="3"/>
  <c r="E27" i="3"/>
  <c r="K26" i="3"/>
  <c r="J26" i="3"/>
  <c r="I26" i="3"/>
  <c r="H26" i="3"/>
  <c r="E26" i="3"/>
  <c r="K25" i="3"/>
  <c r="J25" i="3"/>
  <c r="I25" i="3"/>
  <c r="H25" i="3"/>
  <c r="E25" i="3"/>
  <c r="K24" i="3"/>
  <c r="J24" i="3"/>
  <c r="I24" i="3"/>
  <c r="H24" i="3"/>
  <c r="E24" i="3"/>
  <c r="K23" i="3"/>
  <c r="J23" i="3"/>
  <c r="I23" i="3"/>
  <c r="H23" i="3"/>
  <c r="E23" i="3"/>
  <c r="K22" i="3"/>
  <c r="J22" i="3"/>
  <c r="I22" i="3"/>
  <c r="H22" i="3"/>
  <c r="E22" i="3"/>
  <c r="K21" i="3"/>
  <c r="J21" i="3"/>
  <c r="I21" i="3"/>
  <c r="H21" i="3"/>
  <c r="E21" i="3"/>
  <c r="K20" i="3"/>
  <c r="J20" i="3"/>
  <c r="I20" i="3"/>
  <c r="H20" i="3"/>
  <c r="E20" i="3"/>
  <c r="K19" i="3"/>
  <c r="J19" i="3"/>
  <c r="I19" i="3"/>
  <c r="H19" i="3"/>
  <c r="E19" i="3"/>
  <c r="K18" i="3"/>
  <c r="J18" i="3"/>
  <c r="I18" i="3"/>
  <c r="H18" i="3"/>
  <c r="E18" i="3"/>
  <c r="K17" i="3"/>
  <c r="J17" i="3"/>
  <c r="I17" i="3"/>
  <c r="H17" i="3"/>
  <c r="E17" i="3"/>
  <c r="K16" i="3"/>
  <c r="J16" i="3"/>
  <c r="I16" i="3"/>
  <c r="H16" i="3"/>
  <c r="E16" i="3"/>
  <c r="K15" i="3"/>
  <c r="J15" i="3"/>
  <c r="I15" i="3"/>
  <c r="H15" i="3"/>
  <c r="E15" i="3"/>
  <c r="K14" i="3"/>
  <c r="J14" i="3"/>
  <c r="I14" i="3"/>
  <c r="H14" i="3"/>
  <c r="E14" i="3"/>
  <c r="K13" i="3"/>
  <c r="J13" i="3"/>
  <c r="I13" i="3"/>
  <c r="H13" i="3"/>
  <c r="E13" i="3"/>
  <c r="K12" i="3"/>
  <c r="J12" i="3"/>
  <c r="I12" i="3"/>
  <c r="H12" i="3"/>
  <c r="E12" i="3"/>
  <c r="K11" i="3"/>
  <c r="J11" i="3"/>
  <c r="I11" i="3"/>
  <c r="H11" i="3"/>
  <c r="E11" i="3"/>
  <c r="K10" i="3"/>
  <c r="J10" i="3"/>
  <c r="I10" i="3"/>
  <c r="H10" i="3"/>
  <c r="E10" i="3"/>
  <c r="K9" i="3"/>
  <c r="J9" i="3"/>
  <c r="I9" i="3"/>
  <c r="H9" i="3"/>
  <c r="E9" i="3"/>
  <c r="K8" i="3"/>
  <c r="J8" i="3"/>
  <c r="I8" i="3"/>
  <c r="H8" i="3"/>
  <c r="E8" i="3"/>
  <c r="K7" i="3"/>
  <c r="J7" i="3"/>
  <c r="I7" i="3"/>
  <c r="H7" i="3"/>
  <c r="E7" i="3"/>
  <c r="K6" i="3"/>
  <c r="J6" i="3"/>
  <c r="I6" i="3"/>
  <c r="H6" i="3"/>
  <c r="E6" i="3"/>
  <c r="K5" i="3"/>
  <c r="J5" i="3"/>
  <c r="I5" i="3"/>
  <c r="H5" i="3"/>
  <c r="E5" i="3"/>
  <c r="K4" i="3"/>
  <c r="J4" i="3"/>
  <c r="I4" i="3"/>
  <c r="H4" i="3"/>
  <c r="E4" i="3"/>
  <c r="K3" i="3"/>
  <c r="J3" i="3"/>
  <c r="I3" i="3"/>
  <c r="H3" i="3"/>
  <c r="E3" i="3"/>
  <c r="K2" i="3"/>
  <c r="I2" i="3"/>
  <c r="J2" i="3" s="1"/>
  <c r="H2" i="3"/>
  <c r="E2" i="3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B12" i="6" l="1"/>
  <c r="D2" i="5"/>
  <c r="C3" i="5"/>
  <c r="D3" i="5" s="1"/>
  <c r="B3" i="5"/>
  <c r="A4" i="5"/>
  <c r="E3" i="5" l="1"/>
  <c r="A5" i="5"/>
  <c r="B4" i="5"/>
  <c r="C4" i="5"/>
  <c r="D4" i="5" s="1"/>
  <c r="E4" i="5" l="1"/>
  <c r="C5" i="5"/>
  <c r="A6" i="5"/>
  <c r="B5" i="5"/>
  <c r="D5" i="5" l="1"/>
  <c r="E5" i="5" s="1"/>
  <c r="C6" i="5"/>
  <c r="B6" i="5"/>
  <c r="E6" i="5" s="1"/>
  <c r="A7" i="5"/>
  <c r="D6" i="5" l="1"/>
  <c r="C7" i="5"/>
  <c r="D7" i="5" s="1"/>
  <c r="A8" i="5"/>
  <c r="B7" i="5"/>
  <c r="E7" i="5" l="1"/>
  <c r="A9" i="5"/>
  <c r="C8" i="5"/>
  <c r="D8" i="5" s="1"/>
  <c r="B8" i="5"/>
  <c r="E8" i="5" l="1"/>
  <c r="C9" i="5"/>
  <c r="D9" i="5" s="1"/>
  <c r="B9" i="5"/>
  <c r="A10" i="5"/>
  <c r="E9" i="5" l="1"/>
  <c r="B10" i="5"/>
  <c r="C10" i="5"/>
  <c r="D10" i="5" s="1"/>
  <c r="A11" i="5"/>
  <c r="E10" i="5" l="1"/>
  <c r="B11" i="5"/>
  <c r="E11" i="5" s="1"/>
  <c r="C11" i="5"/>
  <c r="D11" i="5" s="1"/>
  <c r="A12" i="5"/>
  <c r="C12" i="5" l="1"/>
  <c r="D12" i="5" s="1"/>
  <c r="A13" i="5"/>
  <c r="B12" i="5"/>
  <c r="E12" i="5" l="1"/>
  <c r="A14" i="5"/>
  <c r="B13" i="5"/>
  <c r="C13" i="5"/>
  <c r="D13" i="5" s="1"/>
  <c r="E13" i="5" l="1"/>
  <c r="C14" i="5"/>
  <c r="D14" i="5" s="1"/>
  <c r="A15" i="5"/>
  <c r="B14" i="5"/>
  <c r="E14" i="5" l="1"/>
  <c r="C15" i="5"/>
  <c r="D15" i="5" s="1"/>
  <c r="A16" i="5"/>
  <c r="B15" i="5"/>
  <c r="E15" i="5" l="1"/>
  <c r="B16" i="5"/>
  <c r="C16" i="5"/>
  <c r="D16" i="5" s="1"/>
  <c r="A17" i="5"/>
  <c r="E16" i="5" l="1"/>
  <c r="C17" i="5"/>
  <c r="D17" i="5" s="1"/>
  <c r="A18" i="5"/>
  <c r="B17" i="5"/>
  <c r="E17" i="5" l="1"/>
  <c r="A19" i="5"/>
  <c r="C18" i="5"/>
  <c r="D18" i="5" s="1"/>
  <c r="B18" i="5"/>
  <c r="E18" i="5" l="1"/>
  <c r="A20" i="5"/>
  <c r="C19" i="5"/>
  <c r="B19" i="5"/>
  <c r="E19" i="5" s="1"/>
  <c r="D19" i="5" l="1"/>
  <c r="C20" i="5"/>
  <c r="D20" i="5" s="1"/>
  <c r="A21" i="5"/>
  <c r="B20" i="5"/>
  <c r="E20" i="5" l="1"/>
  <c r="B21" i="5"/>
  <c r="E21" i="5" s="1"/>
  <c r="C21" i="5"/>
  <c r="A22" i="5"/>
  <c r="D21" i="5" l="1"/>
  <c r="C22" i="5"/>
  <c r="A23" i="5"/>
  <c r="B22" i="5"/>
  <c r="B23" i="5" l="1"/>
  <c r="E23" i="5" s="1"/>
  <c r="C23" i="5"/>
  <c r="A24" i="5"/>
  <c r="D22" i="5"/>
  <c r="E22" i="5"/>
  <c r="D23" i="5" l="1"/>
  <c r="C24" i="5"/>
  <c r="A25" i="5"/>
  <c r="B24" i="5"/>
  <c r="C25" i="5" l="1"/>
  <c r="D25" i="5" s="1"/>
  <c r="B25" i="5"/>
  <c r="A26" i="5"/>
  <c r="E24" i="5"/>
  <c r="D24" i="5"/>
  <c r="E25" i="5" l="1"/>
  <c r="C26" i="5"/>
  <c r="A27" i="5"/>
  <c r="B26" i="5"/>
  <c r="C27" i="5" l="1"/>
  <c r="D27" i="5" s="1"/>
  <c r="A28" i="5"/>
  <c r="B27" i="5"/>
  <c r="D26" i="5"/>
  <c r="E26" i="5"/>
  <c r="E27" i="5" l="1"/>
  <c r="B28" i="5"/>
  <c r="A29" i="5"/>
  <c r="C28" i="5"/>
  <c r="D28" i="5" s="1"/>
  <c r="E28" i="5" l="1"/>
  <c r="C29" i="5"/>
  <c r="B29" i="5"/>
  <c r="E29" i="5" s="1"/>
  <c r="A30" i="5"/>
  <c r="D29" i="5" l="1"/>
  <c r="C30" i="5"/>
  <c r="D30" i="5" s="1"/>
  <c r="A31" i="5"/>
  <c r="B30" i="5"/>
  <c r="E30" i="5" l="1"/>
  <c r="A32" i="5"/>
  <c r="B31" i="5"/>
  <c r="C31" i="5"/>
  <c r="D31" i="5" s="1"/>
  <c r="E31" i="5" l="1"/>
  <c r="E32" i="5"/>
  <c r="C32" i="5"/>
  <c r="B32" i="5"/>
  <c r="D32" i="5"/>
</calcChain>
</file>

<file path=xl/sharedStrings.xml><?xml version="1.0" encoding="utf-8"?>
<sst xmlns="http://schemas.openxmlformats.org/spreadsheetml/2006/main" count="97" uniqueCount="77">
  <si>
    <t>Conferência do mês: venda × maquininha × extrato</t>
  </si>
  <si>
    <t>Em Parâmetros, preencha a tolerância, o nome da maquininha como aparece no extrato e as taxas do seu contrato.</t>
  </si>
  <si>
    <t>Exporte os 3 relatórios do mês (caixa, maquininha, extrato) e cole cada um na sua aba, nas colunas em areia. Apague as linhas modelo.</t>
  </si>
  <si>
    <t>Em Crédito por dia, digite o primeiro dia do mês na célula A2.</t>
  </si>
  <si>
    <t>Filtre a coluna de status de cada aba por ❌ e ⚠️. Cada linha marcada tem um motivo: resolva ou anote o porquê antes de fechar o mês.</t>
  </si>
  <si>
    <t>Preencha Lucro × caixa. Se não bate, a resposta está nas linhas marcadas.</t>
  </si>
  <si>
    <t>Células em areia: você preenche. Células brancas: fórmulas, não digite nelas.</t>
  </si>
  <si>
    <t>A conta de lucro × caixa é a conta rápida do fim do mês. Não substitui o contador.</t>
  </si>
  <si>
    <t>jpgestao.com/automacao-de-planilhas-e-conferencias</t>
  </si>
  <si>
    <t>Data da venda</t>
  </si>
  <si>
    <t>Nº da venda</t>
  </si>
  <si>
    <t>Forma de pagamento</t>
  </si>
  <si>
    <t>Valor bruto</t>
  </si>
  <si>
    <t>Parcelas</t>
  </si>
  <si>
    <t>Código de autorização (do comprovante)</t>
  </si>
  <si>
    <t>Conferência (automática)</t>
  </si>
  <si>
    <t>Observação</t>
  </si>
  <si>
    <t>Crédito</t>
  </si>
  <si>
    <t>845120</t>
  </si>
  <si>
    <t>modelo: apague esta linha</t>
  </si>
  <si>
    <t>Pix</t>
  </si>
  <si>
    <t>Dinheiro</t>
  </si>
  <si>
    <t>Código de autorização</t>
  </si>
  <si>
    <t>Bandeira e tipo</t>
  </si>
  <si>
    <t>Taxa cobrada (R$)</t>
  </si>
  <si>
    <t>Valor líquido</t>
  </si>
  <si>
    <t>Data prevista de crédito</t>
  </si>
  <si>
    <t>Taxa %</t>
  </si>
  <si>
    <t>Taxa contratada %</t>
  </si>
  <si>
    <t>Taxa (automática)</t>
  </si>
  <si>
    <t>Venda no caixa? (automática)</t>
  </si>
  <si>
    <t>Visa crédito</t>
  </si>
  <si>
    <t>Data</t>
  </si>
  <si>
    <t>Histórico (como vem do banco)</t>
  </si>
  <si>
    <t>Valor (entrada +, saída −)</t>
  </si>
  <si>
    <t>PIX RECEBIDO</t>
  </si>
  <si>
    <t>CRED MAQUININHA</t>
  </si>
  <si>
    <t>Data de crédito</t>
  </si>
  <si>
    <t>Esperado (maquininha)</t>
  </si>
  <si>
    <t>Caiu no extrato</t>
  </si>
  <si>
    <t>Diferença</t>
  </si>
  <si>
    <t>Status</t>
  </si>
  <si>
    <t>Digite em A2 o primeiro dia do mês; as outras datas se preenchem sozinhas.</t>
  </si>
  <si>
    <t>Lucro do mês</t>
  </si>
  <si>
    <t>do seu DRE ou do contador</t>
  </si>
  <si>
    <t>A receber no fim do mês</t>
  </si>
  <si>
    <t>vendas a prazo ainda não recebidas</t>
  </si>
  <si>
    <t>A receber no começo do mês</t>
  </si>
  <si>
    <t>o mesmo número do mês anterior</t>
  </si>
  <si>
    <t>Estoque no fim do mês (a custo)</t>
  </si>
  <si>
    <t>do sistema ou da contagem</t>
  </si>
  <si>
    <t>Estoque no começo do mês</t>
  </si>
  <si>
    <t>Retiradas do dono no mês</t>
  </si>
  <si>
    <t>do extrato</t>
  </si>
  <si>
    <t>Pró-labore combinado</t>
  </si>
  <si>
    <t>valor fixo</t>
  </si>
  <si>
    <t>Caixa que devia ter sobrado</t>
  </si>
  <si>
    <t>calcula sozinho</t>
  </si>
  <si>
    <t>Saldo do banco no começo do mês</t>
  </si>
  <si>
    <t>Saldo do banco no fim do mês</t>
  </si>
  <si>
    <t>Caixa que sobrou de verdade</t>
  </si>
  <si>
    <t>O que essa conta não pega (anote ao lado se aconteceu no mês):</t>
  </si>
  <si>
    <t>O que você ficou devendo a fornecedor (aumenta o caixa)</t>
  </si>
  <si>
    <t>Parcela de empréstimo</t>
  </si>
  <si>
    <t>Compra de máquina ou equipamento</t>
  </si>
  <si>
    <t>Imposto pago de mês anterior</t>
  </si>
  <si>
    <t>Tolerância de arredondamento (R$)</t>
  </si>
  <si>
    <t>diferença em R$ que você aceita como arredondamento</t>
  </si>
  <si>
    <t>Tolerância da taxa (pontos percentuais)</t>
  </si>
  <si>
    <t>0,10% = aceita até 0,10 ponto acima da taxa contratada</t>
  </si>
  <si>
    <t>Nome da maquininha no histórico do extrato</t>
  </si>
  <si>
    <t>MAQUININHA</t>
  </si>
  <si>
    <t>troque pelo nome que aparece no seu extrato nos depósitos da maquininha</t>
  </si>
  <si>
    <t>← Tabela de taxas contratadas (A4:B20): bandeira e tipo · taxa %. Escreva igual ao relatório da maquininha.</t>
  </si>
  <si>
    <t>Visa débito</t>
  </si>
  <si>
    <t>as taxas acima são modelo: troque pelas do seu contrato</t>
  </si>
  <si>
    <t>Master 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</si>
</sst>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R$&quot;\ #,##0.00;\-&quot;R$&quot;\ #,##0.00"/>
  </numFmts>
  <fonts count="8" x14ac:knownFonts="1">
    <font>
      <sz val="11"/>
      <color theme="1"/>
      <name val="Calibri"/>
      <family val="2"/>
      <scheme val="minor"/>
    </font>
    <font>
      <b/>
      <sz val="16"/>
      <color rgb="FFC2814F"/>
      <name val="Arial"/>
    </font>
    <font>
      <b/>
      <sz val="10"/>
      <color rgb="FFC2814F"/>
      <name val="Arial"/>
    </font>
    <font>
      <sz val="10"/>
      <color rgb="FF24262A"/>
      <name val="Arial"/>
    </font>
    <font>
      <b/>
      <sz val="10"/>
      <color rgb="FF24262A"/>
      <name val="Arial"/>
    </font>
    <font>
      <u/>
      <sz val="10"/>
      <color rgb="FFC2814F"/>
      <name val="Arial"/>
    </font>
    <font>
      <b/>
      <sz val="10"/>
      <color rgb="FFFFFFFF"/>
      <name val="Arial"/>
    </font>
    <font>
      <i/>
      <sz val="9"/>
      <color rgb="FF6B6F76"/>
      <name val="Arial"/>
    </font>
  </fonts>
  <fills count="5">
    <fill>
      <patternFill patternType="none"/>
    </fill>
    <fill>
      <patternFill patternType="gray125"/>
    </fill>
    <fill>
      <patternFill patternType="solid">
        <fgColor rgb="FFF3EDE6"/>
      </patternFill>
    </fill>
    <fill>
      <patternFill patternType="solid">
        <fgColor rgb="FFC2814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D8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3" borderId="0" xfId="0" applyFont="1" applyFill="1" applyAlignment="1">
      <alignment vertical="center" wrapText="1"/>
    </xf>
    <xf numFmtId="14" fontId="3" fillId="2" borderId="1" xfId="0" applyNumberFormat="1" applyFont="1" applyFill="1" applyBorder="1"/>
    <xf numFmtId="0" fontId="3" fillId="2" borderId="1" xfId="0" applyFont="1" applyFill="1" applyBorder="1"/>
    <xf numFmtId="7" fontId="3" fillId="2" borderId="1" xfId="0" applyNumberFormat="1" applyFont="1" applyFill="1" applyBorder="1"/>
    <xf numFmtId="49" fontId="3" fillId="2" borderId="1" xfId="0" applyNumberFormat="1" applyFont="1" applyFill="1" applyBorder="1"/>
    <xf numFmtId="0" fontId="3" fillId="4" borderId="1" xfId="0" applyFont="1" applyFill="1" applyBorder="1"/>
    <xf numFmtId="7" fontId="3" fillId="4" borderId="1" xfId="0" applyNumberFormat="1" applyFont="1" applyFill="1" applyBorder="1"/>
    <xf numFmtId="10" fontId="3" fillId="4" borderId="1" xfId="0" applyNumberFormat="1" applyFont="1" applyFill="1" applyBorder="1"/>
    <xf numFmtId="0" fontId="3" fillId="0" borderId="0" xfId="0" applyFont="1"/>
    <xf numFmtId="14" fontId="3" fillId="4" borderId="1" xfId="0" applyNumberFormat="1" applyFont="1" applyFill="1" applyBorder="1"/>
    <xf numFmtId="0" fontId="4" fillId="0" borderId="1" xfId="0" applyFont="1" applyBorder="1"/>
    <xf numFmtId="0" fontId="7" fillId="0" borderId="1" xfId="0" applyFont="1" applyBorder="1"/>
    <xf numFmtId="0" fontId="2" fillId="0" borderId="1" xfId="0" applyFont="1" applyBorder="1"/>
    <xf numFmtId="7" fontId="4" fillId="4" borderId="1" xfId="0" applyNumberFormat="1" applyFont="1" applyFill="1" applyBorder="1"/>
    <xf numFmtId="0" fontId="3" fillId="2" borderId="0" xfId="0" applyFont="1" applyFill="1"/>
    <xf numFmtId="0" fontId="4" fillId="0" borderId="0" xfId="0" applyFont="1"/>
    <xf numFmtId="7" fontId="3" fillId="2" borderId="0" xfId="0" applyNumberFormat="1" applyFont="1" applyFill="1"/>
    <xf numFmtId="0" fontId="7" fillId="0" borderId="0" xfId="0" applyFont="1"/>
    <xf numFmtId="10" fontId="3" fillId="2" borderId="0" xfId="0" applyNumberFormat="1" applyFont="1" applyFill="1"/>
    <xf numFmtId="49" fontId="3" fillId="2" borderId="0" xfId="0" applyNumberFormat="1" applyFont="1" applyFill="1"/>
  </cellXfs>
  <cellStyles count="1">
    <cellStyle name="Normal" xfId="0" builtinId="0"/>
  </cellStyles>
  <dxfs count="12">
    <dxf>
      <fill>
        <patternFill patternType="solid">
          <fgColor rgb="FFDDEFDF"/>
        </patternFill>
      </fill>
    </dxf>
    <dxf>
      <fill>
        <patternFill patternType="solid">
          <fgColor rgb="FFFBEBC8"/>
        </patternFill>
      </fill>
    </dxf>
    <dxf>
      <fill>
        <patternFill patternType="solid">
          <fgColor rgb="FFF6D5D1"/>
        </patternFill>
      </fill>
    </dxf>
    <dxf>
      <fill>
        <patternFill patternType="solid">
          <fgColor rgb="FFDDEFDF"/>
        </patternFill>
      </fill>
    </dxf>
    <dxf>
      <fill>
        <patternFill patternType="solid">
          <fgColor rgb="FFFBEBC8"/>
        </patternFill>
      </fill>
    </dxf>
    <dxf>
      <fill>
        <patternFill patternType="solid">
          <fgColor rgb="FFF6D5D1"/>
        </patternFill>
      </fill>
    </dxf>
    <dxf>
      <fill>
        <patternFill patternType="solid">
          <fgColor rgb="FFDDEFDF"/>
        </patternFill>
      </fill>
    </dxf>
    <dxf>
      <fill>
        <patternFill patternType="solid">
          <fgColor rgb="FFFBEBC8"/>
        </patternFill>
      </fill>
    </dxf>
    <dxf>
      <fill>
        <patternFill patternType="solid">
          <fgColor rgb="FFF6D5D1"/>
        </patternFill>
      </fill>
    </dxf>
    <dxf>
      <fill>
        <patternFill patternType="solid">
          <fgColor rgb="FFDDEFDF"/>
        </patternFill>
      </fill>
    </dxf>
    <dxf>
      <fill>
        <patternFill patternType="solid">
          <fgColor rgb="FFFBEBC8"/>
        </patternFill>
      </fill>
    </dxf>
    <dxf>
      <fill>
        <patternFill patternType="solid">
          <fgColor rgb="FFF6D5D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pgestao.com/automacao-de-planilhas-e-conferenc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2814F"/>
  </sheetPr>
  <dimension ref="A1:B13"/>
  <sheetViews>
    <sheetView showGridLines="0" tabSelected="1" workbookViewId="0"/>
  </sheetViews>
  <sheetFormatPr defaultRowHeight="14.5" x14ac:dyDescent="0.35"/>
  <cols>
    <col min="1" max="1" width="4" customWidth="1"/>
    <col min="2" max="2" width="110" customWidth="1"/>
  </cols>
  <sheetData>
    <row r="1" spans="1:2" ht="20" x14ac:dyDescent="0.4">
      <c r="B1" s="1" t="s">
        <v>0</v>
      </c>
    </row>
    <row r="3" spans="1:2" x14ac:dyDescent="0.35">
      <c r="A3" s="2">
        <v>1</v>
      </c>
      <c r="B3" s="3" t="s">
        <v>1</v>
      </c>
    </row>
    <row r="4" spans="1:2" ht="25" x14ac:dyDescent="0.35">
      <c r="A4" s="2">
        <v>2</v>
      </c>
      <c r="B4" s="3" t="s">
        <v>2</v>
      </c>
    </row>
    <row r="5" spans="1:2" x14ac:dyDescent="0.35">
      <c r="A5" s="2">
        <v>3</v>
      </c>
      <c r="B5" s="3" t="s">
        <v>3</v>
      </c>
    </row>
    <row r="6" spans="1:2" ht="25" x14ac:dyDescent="0.35">
      <c r="A6" s="2">
        <v>4</v>
      </c>
      <c r="B6" s="3" t="s">
        <v>4</v>
      </c>
    </row>
    <row r="7" spans="1:2" x14ac:dyDescent="0.35">
      <c r="A7" s="2">
        <v>5</v>
      </c>
      <c r="B7" s="3" t="s">
        <v>5</v>
      </c>
    </row>
    <row r="8" spans="1:2" x14ac:dyDescent="0.35">
      <c r="B8" s="4"/>
    </row>
    <row r="9" spans="1:2" x14ac:dyDescent="0.35">
      <c r="B9" s="5" t="s">
        <v>6</v>
      </c>
    </row>
    <row r="10" spans="1:2" x14ac:dyDescent="0.35">
      <c r="B10" s="4"/>
    </row>
    <row r="11" spans="1:2" x14ac:dyDescent="0.35">
      <c r="B11" s="6" t="s">
        <v>7</v>
      </c>
    </row>
    <row r="12" spans="1:2" x14ac:dyDescent="0.35">
      <c r="B12" s="4"/>
    </row>
    <row r="13" spans="1:2" x14ac:dyDescent="0.35">
      <c r="B13" s="7" t="s">
        <v>8</v>
      </c>
    </row>
  </sheetData>
  <hyperlinks>
    <hyperlink ref="B13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4" customWidth="1"/>
    <col min="2" max="2" width="12" customWidth="1"/>
    <col min="3" max="3" width="18" customWidth="1"/>
    <col min="4" max="4" width="14" customWidth="1"/>
    <col min="5" max="5" width="10" customWidth="1"/>
    <col min="6" max="6" width="22" customWidth="1"/>
    <col min="7" max="8" width="30" customWidth="1"/>
  </cols>
  <sheetData>
    <row r="1" spans="1:8" ht="32" customHeight="1" x14ac:dyDescent="0.35">
      <c r="A1" s="8" t="s">
        <v>9</v>
      </c>
      <c r="B1" s="8" t="s">
        <v>10</v>
      </c>
      <c r="C1" s="8" t="s">
        <v>11</v>
      </c>
      <c r="D1" s="8" t="s">
        <v>12</v>
      </c>
      <c r="E1" s="8" t="s">
        <v>13</v>
      </c>
      <c r="F1" s="8" t="s">
        <v>14</v>
      </c>
      <c r="G1" s="8" t="s">
        <v>15</v>
      </c>
      <c r="H1" s="8" t="s">
        <v>16</v>
      </c>
    </row>
    <row r="2" spans="1:8" x14ac:dyDescent="0.35">
      <c r="A2" s="9">
        <v>46268</v>
      </c>
      <c r="B2" s="10">
        <v>1001</v>
      </c>
      <c r="C2" s="10" t="s">
        <v>17</v>
      </c>
      <c r="D2" s="11">
        <v>250</v>
      </c>
      <c r="E2" s="10">
        <v>3</v>
      </c>
      <c r="F2" s="12" t="s">
        <v>18</v>
      </c>
      <c r="G2" s="13" t="str">
        <f>IF(A2="","",IF(OR(C2="Crédito",C2="Débito"),IF(F2="","⚠️ falta o código de autorização",IF(COUNTIF(Maquininha!$B:$B,F2)=0,"❌ não está na maquininha",IF(ABS(SUMIFS(Maquininha!$D:$D,Maquininha!$B:$B,F2)-D2)&gt;Parâmetros!$B$1,"⚠️ valor diferente","✅"))),IF(C2="Pix",IF(COUNTIFS(Extrato!$A:$A,A2,Extrato!$C:$C,D2)=0,"❌ Pix não achado no extrato","✅"),"—")))</f>
        <v>✅</v>
      </c>
      <c r="H2" s="10" t="s">
        <v>19</v>
      </c>
    </row>
    <row r="3" spans="1:8" x14ac:dyDescent="0.35">
      <c r="A3" s="9">
        <v>46268</v>
      </c>
      <c r="B3" s="10">
        <v>1002</v>
      </c>
      <c r="C3" s="10" t="s">
        <v>20</v>
      </c>
      <c r="D3" s="11">
        <v>120</v>
      </c>
      <c r="E3" s="10">
        <v>1</v>
      </c>
      <c r="F3" s="12"/>
      <c r="G3" s="13" t="str">
        <f>IF(A3="","",IF(OR(C3="Crédito",C3="Débito"),IF(F3="","⚠️ falta o código de autorização",IF(COUNTIF(Maquininha!$B:$B,F3)=0,"❌ não está na maquininha",IF(ABS(SUMIFS(Maquininha!$D:$D,Maquininha!$B:$B,F3)-D3)&gt;Parâmetros!$B$1,"⚠️ valor diferente","✅"))),IF(C3="Pix",IF(COUNTIFS(Extrato!$A:$A,A3,Extrato!$C:$C,D3)=0,"❌ Pix não achado no extrato","✅"),"—")))</f>
        <v>✅</v>
      </c>
      <c r="H3" s="10" t="s">
        <v>19</v>
      </c>
    </row>
    <row r="4" spans="1:8" x14ac:dyDescent="0.35">
      <c r="A4" s="9">
        <v>46268</v>
      </c>
      <c r="B4" s="10">
        <v>1003</v>
      </c>
      <c r="C4" s="10" t="s">
        <v>21</v>
      </c>
      <c r="D4" s="11">
        <v>45</v>
      </c>
      <c r="E4" s="10">
        <v>1</v>
      </c>
      <c r="F4" s="12"/>
      <c r="G4" s="13" t="str">
        <f>IF(A4="","",IF(OR(C4="Crédito",C4="Débito"),IF(F4="","⚠️ falta o código de autorização",IF(COUNTIF(Maquininha!$B:$B,F4)=0,"❌ não está na maquininha",IF(ABS(SUMIFS(Maquininha!$D:$D,Maquininha!$B:$B,F4)-D4)&gt;Parâmetros!$B$1,"⚠️ valor diferente","✅"))),IF(C4="Pix",IF(COUNTIFS(Extrato!$A:$A,A4,Extrato!$C:$C,D4)=0,"❌ Pix não achado no extrato","✅"),"—")))</f>
        <v>—</v>
      </c>
      <c r="H4" s="10" t="s">
        <v>19</v>
      </c>
    </row>
    <row r="5" spans="1:8" x14ac:dyDescent="0.35">
      <c r="A5" s="9"/>
      <c r="B5" s="10"/>
      <c r="C5" s="10"/>
      <c r="D5" s="11"/>
      <c r="E5" s="10"/>
      <c r="F5" s="12"/>
      <c r="G5" s="13" t="str">
        <f>IF(A5="","",IF(OR(C5="Crédito",C5="Débito"),IF(F5="","⚠️ falta o código de autorização",IF(COUNTIF(Maquininha!$B:$B,F5)=0,"❌ não está na maquininha",IF(ABS(SUMIFS(Maquininha!$D:$D,Maquininha!$B:$B,F5)-D5)&gt;Parâmetros!$B$1,"⚠️ valor diferente","✅"))),IF(C5="Pix",IF(COUNTIFS(Extrato!$A:$A,A5,Extrato!$C:$C,D5)=0,"❌ Pix não achado no extrato","✅"),"—")))</f>
        <v/>
      </c>
      <c r="H5" s="10"/>
    </row>
    <row r="6" spans="1:8" x14ac:dyDescent="0.35">
      <c r="A6" s="9"/>
      <c r="B6" s="10"/>
      <c r="C6" s="10"/>
      <c r="D6" s="11"/>
      <c r="E6" s="10"/>
      <c r="F6" s="12"/>
      <c r="G6" s="13" t="str">
        <f>IF(A6="","",IF(OR(C6="Crédito",C6="Débito"),IF(F6="","⚠️ falta o código de autorização",IF(COUNTIF(Maquininha!$B:$B,F6)=0,"❌ não está na maquininha",IF(ABS(SUMIFS(Maquininha!$D:$D,Maquininha!$B:$B,F6)-D6)&gt;Parâmetros!$B$1,"⚠️ valor diferente","✅"))),IF(C6="Pix",IF(COUNTIFS(Extrato!$A:$A,A6,Extrato!$C:$C,D6)=0,"❌ Pix não achado no extrato","✅"),"—")))</f>
        <v/>
      </c>
      <c r="H6" s="10"/>
    </row>
    <row r="7" spans="1:8" x14ac:dyDescent="0.35">
      <c r="A7" s="9"/>
      <c r="B7" s="10"/>
      <c r="C7" s="10"/>
      <c r="D7" s="11"/>
      <c r="E7" s="10"/>
      <c r="F7" s="12"/>
      <c r="G7" s="13" t="str">
        <f>IF(A7="","",IF(OR(C7="Crédito",C7="Débito"),IF(F7="","⚠️ falta o código de autorização",IF(COUNTIF(Maquininha!$B:$B,F7)=0,"❌ não está na maquininha",IF(ABS(SUMIFS(Maquininha!$D:$D,Maquininha!$B:$B,F7)-D7)&gt;Parâmetros!$B$1,"⚠️ valor diferente","✅"))),IF(C7="Pix",IF(COUNTIFS(Extrato!$A:$A,A7,Extrato!$C:$C,D7)=0,"❌ Pix não achado no extrato","✅"),"—")))</f>
        <v/>
      </c>
      <c r="H7" s="10"/>
    </row>
    <row r="8" spans="1:8" x14ac:dyDescent="0.35">
      <c r="A8" s="9"/>
      <c r="B8" s="10"/>
      <c r="C8" s="10"/>
      <c r="D8" s="11"/>
      <c r="E8" s="10"/>
      <c r="F8" s="12"/>
      <c r="G8" s="13" t="str">
        <f>IF(A8="","",IF(OR(C8="Crédito",C8="Débito"),IF(F8="","⚠️ falta o código de autorização",IF(COUNTIF(Maquininha!$B:$B,F8)=0,"❌ não está na maquininha",IF(ABS(SUMIFS(Maquininha!$D:$D,Maquininha!$B:$B,F8)-D8)&gt;Parâmetros!$B$1,"⚠️ valor diferente","✅"))),IF(C8="Pix",IF(COUNTIFS(Extrato!$A:$A,A8,Extrato!$C:$C,D8)=0,"❌ Pix não achado no extrato","✅"),"—")))</f>
        <v/>
      </c>
      <c r="H8" s="10"/>
    </row>
    <row r="9" spans="1:8" x14ac:dyDescent="0.35">
      <c r="A9" s="9"/>
      <c r="B9" s="10"/>
      <c r="C9" s="10"/>
      <c r="D9" s="11"/>
      <c r="E9" s="10"/>
      <c r="F9" s="12"/>
      <c r="G9" s="13" t="str">
        <f>IF(A9="","",IF(OR(C9="Crédito",C9="Débito"),IF(F9="","⚠️ falta o código de autorização",IF(COUNTIF(Maquininha!$B:$B,F9)=0,"❌ não está na maquininha",IF(ABS(SUMIFS(Maquininha!$D:$D,Maquininha!$B:$B,F9)-D9)&gt;Parâmetros!$B$1,"⚠️ valor diferente","✅"))),IF(C9="Pix",IF(COUNTIFS(Extrato!$A:$A,A9,Extrato!$C:$C,D9)=0,"❌ Pix não achado no extrato","✅"),"—")))</f>
        <v/>
      </c>
      <c r="H9" s="10"/>
    </row>
    <row r="10" spans="1:8" x14ac:dyDescent="0.35">
      <c r="A10" s="9"/>
      <c r="B10" s="10"/>
      <c r="C10" s="10"/>
      <c r="D10" s="11"/>
      <c r="E10" s="10"/>
      <c r="F10" s="12"/>
      <c r="G10" s="13" t="str">
        <f>IF(A10="","",IF(OR(C10="Crédito",C10="Débito"),IF(F10="","⚠️ falta o código de autorização",IF(COUNTIF(Maquininha!$B:$B,F10)=0,"❌ não está na maquininha",IF(ABS(SUMIFS(Maquininha!$D:$D,Maquininha!$B:$B,F10)-D10)&gt;Parâmetros!$B$1,"⚠️ valor diferente","✅"))),IF(C10="Pix",IF(COUNTIFS(Extrato!$A:$A,A10,Extrato!$C:$C,D10)=0,"❌ Pix não achado no extrato","✅"),"—")))</f>
        <v/>
      </c>
      <c r="H10" s="10"/>
    </row>
    <row r="11" spans="1:8" x14ac:dyDescent="0.35">
      <c r="A11" s="9"/>
      <c r="B11" s="10"/>
      <c r="C11" s="10"/>
      <c r="D11" s="11"/>
      <c r="E11" s="10"/>
      <c r="F11" s="12"/>
      <c r="G11" s="13" t="str">
        <f>IF(A11="","",IF(OR(C11="Crédito",C11="Débito"),IF(F11="","⚠️ falta o código de autorização",IF(COUNTIF(Maquininha!$B:$B,F11)=0,"❌ não está na maquininha",IF(ABS(SUMIFS(Maquininha!$D:$D,Maquininha!$B:$B,F11)-D11)&gt;Parâmetros!$B$1,"⚠️ valor diferente","✅"))),IF(C11="Pix",IF(COUNTIFS(Extrato!$A:$A,A11,Extrato!$C:$C,D11)=0,"❌ Pix não achado no extrato","✅"),"—")))</f>
        <v/>
      </c>
      <c r="H11" s="10"/>
    </row>
    <row r="12" spans="1:8" x14ac:dyDescent="0.35">
      <c r="A12" s="9"/>
      <c r="B12" s="10"/>
      <c r="C12" s="10"/>
      <c r="D12" s="11"/>
      <c r="E12" s="10"/>
      <c r="F12" s="12"/>
      <c r="G12" s="13" t="str">
        <f>IF(A12="","",IF(OR(C12="Crédito",C12="Débito"),IF(F12="","⚠️ falta o código de autorização",IF(COUNTIF(Maquininha!$B:$B,F12)=0,"❌ não está na maquininha",IF(ABS(SUMIFS(Maquininha!$D:$D,Maquininha!$B:$B,F12)-D12)&gt;Parâmetros!$B$1,"⚠️ valor diferente","✅"))),IF(C12="Pix",IF(COUNTIFS(Extrato!$A:$A,A12,Extrato!$C:$C,D12)=0,"❌ Pix não achado no extrato","✅"),"—")))</f>
        <v/>
      </c>
      <c r="H12" s="10"/>
    </row>
    <row r="13" spans="1:8" x14ac:dyDescent="0.35">
      <c r="A13" s="9"/>
      <c r="B13" s="10"/>
      <c r="C13" s="10"/>
      <c r="D13" s="11"/>
      <c r="E13" s="10"/>
      <c r="F13" s="12"/>
      <c r="G13" s="13" t="str">
        <f>IF(A13="","",IF(OR(C13="Crédito",C13="Débito"),IF(F13="","⚠️ falta o código de autorização",IF(COUNTIF(Maquininha!$B:$B,F13)=0,"❌ não está na maquininha",IF(ABS(SUMIFS(Maquininha!$D:$D,Maquininha!$B:$B,F13)-D13)&gt;Parâmetros!$B$1,"⚠️ valor diferente","✅"))),IF(C13="Pix",IF(COUNTIFS(Extrato!$A:$A,A13,Extrato!$C:$C,D13)=0,"❌ Pix não achado no extrato","✅"),"—")))</f>
        <v/>
      </c>
      <c r="H13" s="10"/>
    </row>
    <row r="14" spans="1:8" x14ac:dyDescent="0.35">
      <c r="A14" s="9"/>
      <c r="B14" s="10"/>
      <c r="C14" s="10"/>
      <c r="D14" s="11"/>
      <c r="E14" s="10"/>
      <c r="F14" s="12"/>
      <c r="G14" s="13" t="str">
        <f>IF(A14="","",IF(OR(C14="Crédito",C14="Débito"),IF(F14="","⚠️ falta o código de autorização",IF(COUNTIF(Maquininha!$B:$B,F14)=0,"❌ não está na maquininha",IF(ABS(SUMIFS(Maquininha!$D:$D,Maquininha!$B:$B,F14)-D14)&gt;Parâmetros!$B$1,"⚠️ valor diferente","✅"))),IF(C14="Pix",IF(COUNTIFS(Extrato!$A:$A,A14,Extrato!$C:$C,D14)=0,"❌ Pix não achado no extrato","✅"),"—")))</f>
        <v/>
      </c>
      <c r="H14" s="10"/>
    </row>
    <row r="15" spans="1:8" x14ac:dyDescent="0.35">
      <c r="A15" s="9"/>
      <c r="B15" s="10"/>
      <c r="C15" s="10"/>
      <c r="D15" s="11"/>
      <c r="E15" s="10"/>
      <c r="F15" s="12"/>
      <c r="G15" s="13" t="str">
        <f>IF(A15="","",IF(OR(C15="Crédito",C15="Débito"),IF(F15="","⚠️ falta o código de autorização",IF(COUNTIF(Maquininha!$B:$B,F15)=0,"❌ não está na maquininha",IF(ABS(SUMIFS(Maquininha!$D:$D,Maquininha!$B:$B,F15)-D15)&gt;Parâmetros!$B$1,"⚠️ valor diferente","✅"))),IF(C15="Pix",IF(COUNTIFS(Extrato!$A:$A,A15,Extrato!$C:$C,D15)=0,"❌ Pix não achado no extrato","✅"),"—")))</f>
        <v/>
      </c>
      <c r="H15" s="10"/>
    </row>
    <row r="16" spans="1:8" x14ac:dyDescent="0.35">
      <c r="A16" s="9"/>
      <c r="B16" s="10"/>
      <c r="C16" s="10"/>
      <c r="D16" s="11"/>
      <c r="E16" s="10"/>
      <c r="F16" s="12"/>
      <c r="G16" s="13" t="str">
        <f>IF(A16="","",IF(OR(C16="Crédito",C16="Débito"),IF(F16="","⚠️ falta o código de autorização",IF(COUNTIF(Maquininha!$B:$B,F16)=0,"❌ não está na maquininha",IF(ABS(SUMIFS(Maquininha!$D:$D,Maquininha!$B:$B,F16)-D16)&gt;Parâmetros!$B$1,"⚠️ valor diferente","✅"))),IF(C16="Pix",IF(COUNTIFS(Extrato!$A:$A,A16,Extrato!$C:$C,D16)=0,"❌ Pix não achado no extrato","✅"),"—")))</f>
        <v/>
      </c>
      <c r="H16" s="10"/>
    </row>
    <row r="17" spans="1:8" x14ac:dyDescent="0.35">
      <c r="A17" s="9"/>
      <c r="B17" s="10"/>
      <c r="C17" s="10"/>
      <c r="D17" s="11"/>
      <c r="E17" s="10"/>
      <c r="F17" s="12"/>
      <c r="G17" s="13" t="str">
        <f>IF(A17="","",IF(OR(C17="Crédito",C17="Débito"),IF(F17="","⚠️ falta o código de autorização",IF(COUNTIF(Maquininha!$B:$B,F17)=0,"❌ não está na maquininha",IF(ABS(SUMIFS(Maquininha!$D:$D,Maquininha!$B:$B,F17)-D17)&gt;Parâmetros!$B$1,"⚠️ valor diferente","✅"))),IF(C17="Pix",IF(COUNTIFS(Extrato!$A:$A,A17,Extrato!$C:$C,D17)=0,"❌ Pix não achado no extrato","✅"),"—")))</f>
        <v/>
      </c>
      <c r="H17" s="10"/>
    </row>
    <row r="18" spans="1:8" x14ac:dyDescent="0.35">
      <c r="A18" s="9"/>
      <c r="B18" s="10"/>
      <c r="C18" s="10"/>
      <c r="D18" s="11"/>
      <c r="E18" s="10"/>
      <c r="F18" s="12"/>
      <c r="G18" s="13" t="str">
        <f>IF(A18="","",IF(OR(C18="Crédito",C18="Débito"),IF(F18="","⚠️ falta o código de autorização",IF(COUNTIF(Maquininha!$B:$B,F18)=0,"❌ não está na maquininha",IF(ABS(SUMIFS(Maquininha!$D:$D,Maquininha!$B:$B,F18)-D18)&gt;Parâmetros!$B$1,"⚠️ valor diferente","✅"))),IF(C18="Pix",IF(COUNTIFS(Extrato!$A:$A,A18,Extrato!$C:$C,D18)=0,"❌ Pix não achado no extrato","✅"),"—")))</f>
        <v/>
      </c>
      <c r="H18" s="10"/>
    </row>
    <row r="19" spans="1:8" x14ac:dyDescent="0.35">
      <c r="A19" s="9"/>
      <c r="B19" s="10"/>
      <c r="C19" s="10"/>
      <c r="D19" s="11"/>
      <c r="E19" s="10"/>
      <c r="F19" s="12"/>
      <c r="G19" s="13" t="str">
        <f>IF(A19="","",IF(OR(C19="Crédito",C19="Débito"),IF(F19="","⚠️ falta o código de autorização",IF(COUNTIF(Maquininha!$B:$B,F19)=0,"❌ não está na maquininha",IF(ABS(SUMIFS(Maquininha!$D:$D,Maquininha!$B:$B,F19)-D19)&gt;Parâmetros!$B$1,"⚠️ valor diferente","✅"))),IF(C19="Pix",IF(COUNTIFS(Extrato!$A:$A,A19,Extrato!$C:$C,D19)=0,"❌ Pix não achado no extrato","✅"),"—")))</f>
        <v/>
      </c>
      <c r="H19" s="10"/>
    </row>
    <row r="20" spans="1:8" x14ac:dyDescent="0.35">
      <c r="A20" s="9"/>
      <c r="B20" s="10"/>
      <c r="C20" s="10"/>
      <c r="D20" s="11"/>
      <c r="E20" s="10"/>
      <c r="F20" s="12"/>
      <c r="G20" s="13" t="str">
        <f>IF(A20="","",IF(OR(C20="Crédito",C20="Débito"),IF(F20="","⚠️ falta o código de autorização",IF(COUNTIF(Maquininha!$B:$B,F20)=0,"❌ não está na maquininha",IF(ABS(SUMIFS(Maquininha!$D:$D,Maquininha!$B:$B,F20)-D20)&gt;Parâmetros!$B$1,"⚠️ valor diferente","✅"))),IF(C20="Pix",IF(COUNTIFS(Extrato!$A:$A,A20,Extrato!$C:$C,D20)=0,"❌ Pix não achado no extrato","✅"),"—")))</f>
        <v/>
      </c>
      <c r="H20" s="10"/>
    </row>
    <row r="21" spans="1:8" x14ac:dyDescent="0.35">
      <c r="A21" s="9"/>
      <c r="B21" s="10"/>
      <c r="C21" s="10"/>
      <c r="D21" s="11"/>
      <c r="E21" s="10"/>
      <c r="F21" s="12"/>
      <c r="G21" s="13" t="str">
        <f>IF(A21="","",IF(OR(C21="Crédito",C21="Débito"),IF(F21="","⚠️ falta o código de autorização",IF(COUNTIF(Maquininha!$B:$B,F21)=0,"❌ não está na maquininha",IF(ABS(SUMIFS(Maquininha!$D:$D,Maquininha!$B:$B,F21)-D21)&gt;Parâmetros!$B$1,"⚠️ valor diferente","✅"))),IF(C21="Pix",IF(COUNTIFS(Extrato!$A:$A,A21,Extrato!$C:$C,D21)=0,"❌ Pix não achado no extrato","✅"),"—")))</f>
        <v/>
      </c>
      <c r="H21" s="10"/>
    </row>
    <row r="22" spans="1:8" x14ac:dyDescent="0.35">
      <c r="A22" s="9"/>
      <c r="B22" s="10"/>
      <c r="C22" s="10"/>
      <c r="D22" s="11"/>
      <c r="E22" s="10"/>
      <c r="F22" s="12"/>
      <c r="G22" s="13" t="str">
        <f>IF(A22="","",IF(OR(C22="Crédito",C22="Débito"),IF(F22="","⚠️ falta o código de autorização",IF(COUNTIF(Maquininha!$B:$B,F22)=0,"❌ não está na maquininha",IF(ABS(SUMIFS(Maquininha!$D:$D,Maquininha!$B:$B,F22)-D22)&gt;Parâmetros!$B$1,"⚠️ valor diferente","✅"))),IF(C22="Pix",IF(COUNTIFS(Extrato!$A:$A,A22,Extrato!$C:$C,D22)=0,"❌ Pix não achado no extrato","✅"),"—")))</f>
        <v/>
      </c>
      <c r="H22" s="10"/>
    </row>
    <row r="23" spans="1:8" x14ac:dyDescent="0.35">
      <c r="A23" s="9"/>
      <c r="B23" s="10"/>
      <c r="C23" s="10"/>
      <c r="D23" s="11"/>
      <c r="E23" s="10"/>
      <c r="F23" s="12"/>
      <c r="G23" s="13" t="str">
        <f>IF(A23="","",IF(OR(C23="Crédito",C23="Débito"),IF(F23="","⚠️ falta o código de autorização",IF(COUNTIF(Maquininha!$B:$B,F23)=0,"❌ não está na maquininha",IF(ABS(SUMIFS(Maquininha!$D:$D,Maquininha!$B:$B,F23)-D23)&gt;Parâmetros!$B$1,"⚠️ valor diferente","✅"))),IF(C23="Pix",IF(COUNTIFS(Extrato!$A:$A,A23,Extrato!$C:$C,D23)=0,"❌ Pix não achado no extrato","✅"),"—")))</f>
        <v/>
      </c>
      <c r="H23" s="10"/>
    </row>
    <row r="24" spans="1:8" x14ac:dyDescent="0.35">
      <c r="A24" s="9"/>
      <c r="B24" s="10"/>
      <c r="C24" s="10"/>
      <c r="D24" s="11"/>
      <c r="E24" s="10"/>
      <c r="F24" s="12"/>
      <c r="G24" s="13" t="str">
        <f>IF(A24="","",IF(OR(C24="Crédito",C24="Débito"),IF(F24="","⚠️ falta o código de autorização",IF(COUNTIF(Maquininha!$B:$B,F24)=0,"❌ não está na maquininha",IF(ABS(SUMIFS(Maquininha!$D:$D,Maquininha!$B:$B,F24)-D24)&gt;Parâmetros!$B$1,"⚠️ valor diferente","✅"))),IF(C24="Pix",IF(COUNTIFS(Extrato!$A:$A,A24,Extrato!$C:$C,D24)=0,"❌ Pix não achado no extrato","✅"),"—")))</f>
        <v/>
      </c>
      <c r="H24" s="10"/>
    </row>
    <row r="25" spans="1:8" x14ac:dyDescent="0.35">
      <c r="A25" s="9"/>
      <c r="B25" s="10"/>
      <c r="C25" s="10"/>
      <c r="D25" s="11"/>
      <c r="E25" s="10"/>
      <c r="F25" s="12"/>
      <c r="G25" s="13" t="str">
        <f>IF(A25="","",IF(OR(C25="Crédito",C25="Débito"),IF(F25="","⚠️ falta o código de autorização",IF(COUNTIF(Maquininha!$B:$B,F25)=0,"❌ não está na maquininha",IF(ABS(SUMIFS(Maquininha!$D:$D,Maquininha!$B:$B,F25)-D25)&gt;Parâmetros!$B$1,"⚠️ valor diferente","✅"))),IF(C25="Pix",IF(COUNTIFS(Extrato!$A:$A,A25,Extrato!$C:$C,D25)=0,"❌ Pix não achado no extrato","✅"),"—")))</f>
        <v/>
      </c>
      <c r="H25" s="10"/>
    </row>
    <row r="26" spans="1:8" x14ac:dyDescent="0.35">
      <c r="A26" s="9"/>
      <c r="B26" s="10"/>
      <c r="C26" s="10"/>
      <c r="D26" s="11"/>
      <c r="E26" s="10"/>
      <c r="F26" s="12"/>
      <c r="G26" s="13" t="str">
        <f>IF(A26="","",IF(OR(C26="Crédito",C26="Débito"),IF(F26="","⚠️ falta o código de autorização",IF(COUNTIF(Maquininha!$B:$B,F26)=0,"❌ não está na maquininha",IF(ABS(SUMIFS(Maquininha!$D:$D,Maquininha!$B:$B,F26)-D26)&gt;Parâmetros!$B$1,"⚠️ valor diferente","✅"))),IF(C26="Pix",IF(COUNTIFS(Extrato!$A:$A,A26,Extrato!$C:$C,D26)=0,"❌ Pix não achado no extrato","✅"),"—")))</f>
        <v/>
      </c>
      <c r="H26" s="10"/>
    </row>
    <row r="27" spans="1:8" x14ac:dyDescent="0.35">
      <c r="A27" s="9"/>
      <c r="B27" s="10"/>
      <c r="C27" s="10"/>
      <c r="D27" s="11"/>
      <c r="E27" s="10"/>
      <c r="F27" s="12"/>
      <c r="G27" s="13" t="str">
        <f>IF(A27="","",IF(OR(C27="Crédito",C27="Débito"),IF(F27="","⚠️ falta o código de autorização",IF(COUNTIF(Maquininha!$B:$B,F27)=0,"❌ não está na maquininha",IF(ABS(SUMIFS(Maquininha!$D:$D,Maquininha!$B:$B,F27)-D27)&gt;Parâmetros!$B$1,"⚠️ valor diferente","✅"))),IF(C27="Pix",IF(COUNTIFS(Extrato!$A:$A,A27,Extrato!$C:$C,D27)=0,"❌ Pix não achado no extrato","✅"),"—")))</f>
        <v/>
      </c>
      <c r="H27" s="10"/>
    </row>
    <row r="28" spans="1:8" x14ac:dyDescent="0.35">
      <c r="A28" s="9"/>
      <c r="B28" s="10"/>
      <c r="C28" s="10"/>
      <c r="D28" s="11"/>
      <c r="E28" s="10"/>
      <c r="F28" s="12"/>
      <c r="G28" s="13" t="str">
        <f>IF(A28="","",IF(OR(C28="Crédito",C28="Débito"),IF(F28="","⚠️ falta o código de autorização",IF(COUNTIF(Maquininha!$B:$B,F28)=0,"❌ não está na maquininha",IF(ABS(SUMIFS(Maquininha!$D:$D,Maquininha!$B:$B,F28)-D28)&gt;Parâmetros!$B$1,"⚠️ valor diferente","✅"))),IF(C28="Pix",IF(COUNTIFS(Extrato!$A:$A,A28,Extrato!$C:$C,D28)=0,"❌ Pix não achado no extrato","✅"),"—")))</f>
        <v/>
      </c>
      <c r="H28" s="10"/>
    </row>
    <row r="29" spans="1:8" x14ac:dyDescent="0.35">
      <c r="A29" s="9"/>
      <c r="B29" s="10"/>
      <c r="C29" s="10"/>
      <c r="D29" s="11"/>
      <c r="E29" s="10"/>
      <c r="F29" s="12"/>
      <c r="G29" s="13" t="str">
        <f>IF(A29="","",IF(OR(C29="Crédito",C29="Débito"),IF(F29="","⚠️ falta o código de autorização",IF(COUNTIF(Maquininha!$B:$B,F29)=0,"❌ não está na maquininha",IF(ABS(SUMIFS(Maquininha!$D:$D,Maquininha!$B:$B,F29)-D29)&gt;Parâmetros!$B$1,"⚠️ valor diferente","✅"))),IF(C29="Pix",IF(COUNTIFS(Extrato!$A:$A,A29,Extrato!$C:$C,D29)=0,"❌ Pix não achado no extrato","✅"),"—")))</f>
        <v/>
      </c>
      <c r="H29" s="10"/>
    </row>
    <row r="30" spans="1:8" x14ac:dyDescent="0.35">
      <c r="A30" s="9"/>
      <c r="B30" s="10"/>
      <c r="C30" s="10"/>
      <c r="D30" s="11"/>
      <c r="E30" s="10"/>
      <c r="F30" s="12"/>
      <c r="G30" s="13" t="str">
        <f>IF(A30="","",IF(OR(C30="Crédito",C30="Débito"),IF(F30="","⚠️ falta o código de autorização",IF(COUNTIF(Maquininha!$B:$B,F30)=0,"❌ não está na maquininha",IF(ABS(SUMIFS(Maquininha!$D:$D,Maquininha!$B:$B,F30)-D30)&gt;Parâmetros!$B$1,"⚠️ valor diferente","✅"))),IF(C30="Pix",IF(COUNTIFS(Extrato!$A:$A,A30,Extrato!$C:$C,D30)=0,"❌ Pix não achado no extrato","✅"),"—")))</f>
        <v/>
      </c>
      <c r="H30" s="10"/>
    </row>
    <row r="31" spans="1:8" x14ac:dyDescent="0.35">
      <c r="A31" s="9"/>
      <c r="B31" s="10"/>
      <c r="C31" s="10"/>
      <c r="D31" s="11"/>
      <c r="E31" s="10"/>
      <c r="F31" s="12"/>
      <c r="G31" s="13" t="str">
        <f>IF(A31="","",IF(OR(C31="Crédito",C31="Débito"),IF(F31="","⚠️ falta o código de autorização",IF(COUNTIF(Maquininha!$B:$B,F31)=0,"❌ não está na maquininha",IF(ABS(SUMIFS(Maquininha!$D:$D,Maquininha!$B:$B,F31)-D31)&gt;Parâmetros!$B$1,"⚠️ valor diferente","✅"))),IF(C31="Pix",IF(COUNTIFS(Extrato!$A:$A,A31,Extrato!$C:$C,D31)=0,"❌ Pix não achado no extrato","✅"),"—")))</f>
        <v/>
      </c>
      <c r="H31" s="10"/>
    </row>
    <row r="32" spans="1:8" x14ac:dyDescent="0.35">
      <c r="A32" s="9"/>
      <c r="B32" s="10"/>
      <c r="C32" s="10"/>
      <c r="D32" s="11"/>
      <c r="E32" s="10"/>
      <c r="F32" s="12"/>
      <c r="G32" s="13" t="str">
        <f>IF(A32="","",IF(OR(C32="Crédito",C32="Débito"),IF(F32="","⚠️ falta o código de autorização",IF(COUNTIF(Maquininha!$B:$B,F32)=0,"❌ não está na maquininha",IF(ABS(SUMIFS(Maquininha!$D:$D,Maquininha!$B:$B,F32)-D32)&gt;Parâmetros!$B$1,"⚠️ valor diferente","✅"))),IF(C32="Pix",IF(COUNTIFS(Extrato!$A:$A,A32,Extrato!$C:$C,D32)=0,"❌ Pix não achado no extrato","✅"),"—")))</f>
        <v/>
      </c>
      <c r="H32" s="10"/>
    </row>
    <row r="33" spans="1:8" x14ac:dyDescent="0.35">
      <c r="A33" s="9"/>
      <c r="B33" s="10"/>
      <c r="C33" s="10"/>
      <c r="D33" s="11"/>
      <c r="E33" s="10"/>
      <c r="F33" s="12"/>
      <c r="G33" s="13" t="str">
        <f>IF(A33="","",IF(OR(C33="Crédito",C33="Débito"),IF(F33="","⚠️ falta o código de autorização",IF(COUNTIF(Maquininha!$B:$B,F33)=0,"❌ não está na maquininha",IF(ABS(SUMIFS(Maquininha!$D:$D,Maquininha!$B:$B,F33)-D33)&gt;Parâmetros!$B$1,"⚠️ valor diferente","✅"))),IF(C33="Pix",IF(COUNTIFS(Extrato!$A:$A,A33,Extrato!$C:$C,D33)=0,"❌ Pix não achado no extrato","✅"),"—")))</f>
        <v/>
      </c>
      <c r="H33" s="10"/>
    </row>
    <row r="34" spans="1:8" x14ac:dyDescent="0.35">
      <c r="A34" s="9"/>
      <c r="B34" s="10"/>
      <c r="C34" s="10"/>
      <c r="D34" s="11"/>
      <c r="E34" s="10"/>
      <c r="F34" s="12"/>
      <c r="G34" s="13" t="str">
        <f>IF(A34="","",IF(OR(C34="Crédito",C34="Débito"),IF(F34="","⚠️ falta o código de autorização",IF(COUNTIF(Maquininha!$B:$B,F34)=0,"❌ não está na maquininha",IF(ABS(SUMIFS(Maquininha!$D:$D,Maquininha!$B:$B,F34)-D34)&gt;Parâmetros!$B$1,"⚠️ valor diferente","✅"))),IF(C34="Pix",IF(COUNTIFS(Extrato!$A:$A,A34,Extrato!$C:$C,D34)=0,"❌ Pix não achado no extrato","✅"),"—")))</f>
        <v/>
      </c>
      <c r="H34" s="10"/>
    </row>
    <row r="35" spans="1:8" x14ac:dyDescent="0.35">
      <c r="A35" s="9"/>
      <c r="B35" s="10"/>
      <c r="C35" s="10"/>
      <c r="D35" s="11"/>
      <c r="E35" s="10"/>
      <c r="F35" s="12"/>
      <c r="G35" s="13" t="str">
        <f>IF(A35="","",IF(OR(C35="Crédito",C35="Débito"),IF(F35="","⚠️ falta o código de autorização",IF(COUNTIF(Maquininha!$B:$B,F35)=0,"❌ não está na maquininha",IF(ABS(SUMIFS(Maquininha!$D:$D,Maquininha!$B:$B,F35)-D35)&gt;Parâmetros!$B$1,"⚠️ valor diferente","✅"))),IF(C35="Pix",IF(COUNTIFS(Extrato!$A:$A,A35,Extrato!$C:$C,D35)=0,"❌ Pix não achado no extrato","✅"),"—")))</f>
        <v/>
      </c>
      <c r="H35" s="10"/>
    </row>
    <row r="36" spans="1:8" x14ac:dyDescent="0.35">
      <c r="A36" s="9"/>
      <c r="B36" s="10"/>
      <c r="C36" s="10"/>
      <c r="D36" s="11"/>
      <c r="E36" s="10"/>
      <c r="F36" s="12"/>
      <c r="G36" s="13" t="str">
        <f>IF(A36="","",IF(OR(C36="Crédito",C36="Débito"),IF(F36="","⚠️ falta o código de autorização",IF(COUNTIF(Maquininha!$B:$B,F36)=0,"❌ não está na maquininha",IF(ABS(SUMIFS(Maquininha!$D:$D,Maquininha!$B:$B,F36)-D36)&gt;Parâmetros!$B$1,"⚠️ valor diferente","✅"))),IF(C36="Pix",IF(COUNTIFS(Extrato!$A:$A,A36,Extrato!$C:$C,D36)=0,"❌ Pix não achado no extrato","✅"),"—")))</f>
        <v/>
      </c>
      <c r="H36" s="10"/>
    </row>
    <row r="37" spans="1:8" x14ac:dyDescent="0.35">
      <c r="A37" s="9"/>
      <c r="B37" s="10"/>
      <c r="C37" s="10"/>
      <c r="D37" s="11"/>
      <c r="E37" s="10"/>
      <c r="F37" s="12"/>
      <c r="G37" s="13" t="str">
        <f>IF(A37="","",IF(OR(C37="Crédito",C37="Débito"),IF(F37="","⚠️ falta o código de autorização",IF(COUNTIF(Maquininha!$B:$B,F37)=0,"❌ não está na maquininha",IF(ABS(SUMIFS(Maquininha!$D:$D,Maquininha!$B:$B,F37)-D37)&gt;Parâmetros!$B$1,"⚠️ valor diferente","✅"))),IF(C37="Pix",IF(COUNTIFS(Extrato!$A:$A,A37,Extrato!$C:$C,D37)=0,"❌ Pix não achado no extrato","✅"),"—")))</f>
        <v/>
      </c>
      <c r="H37" s="10"/>
    </row>
    <row r="38" spans="1:8" x14ac:dyDescent="0.35">
      <c r="A38" s="9"/>
      <c r="B38" s="10"/>
      <c r="C38" s="10"/>
      <c r="D38" s="11"/>
      <c r="E38" s="10"/>
      <c r="F38" s="12"/>
      <c r="G38" s="13" t="str">
        <f>IF(A38="","",IF(OR(C38="Crédito",C38="Débito"),IF(F38="","⚠️ falta o código de autorização",IF(COUNTIF(Maquininha!$B:$B,F38)=0,"❌ não está na maquininha",IF(ABS(SUMIFS(Maquininha!$D:$D,Maquininha!$B:$B,F38)-D38)&gt;Parâmetros!$B$1,"⚠️ valor diferente","✅"))),IF(C38="Pix",IF(COUNTIFS(Extrato!$A:$A,A38,Extrato!$C:$C,D38)=0,"❌ Pix não achado no extrato","✅"),"—")))</f>
        <v/>
      </c>
      <c r="H38" s="10"/>
    </row>
    <row r="39" spans="1:8" x14ac:dyDescent="0.35">
      <c r="A39" s="9"/>
      <c r="B39" s="10"/>
      <c r="C39" s="10"/>
      <c r="D39" s="11"/>
      <c r="E39" s="10"/>
      <c r="F39" s="12"/>
      <c r="G39" s="13" t="str">
        <f>IF(A39="","",IF(OR(C39="Crédito",C39="Débito"),IF(F39="","⚠️ falta o código de autorização",IF(COUNTIF(Maquininha!$B:$B,F39)=0,"❌ não está na maquininha",IF(ABS(SUMIFS(Maquininha!$D:$D,Maquininha!$B:$B,F39)-D39)&gt;Parâmetros!$B$1,"⚠️ valor diferente","✅"))),IF(C39="Pix",IF(COUNTIFS(Extrato!$A:$A,A39,Extrato!$C:$C,D39)=0,"❌ Pix não achado no extrato","✅"),"—")))</f>
        <v/>
      </c>
      <c r="H39" s="10"/>
    </row>
    <row r="40" spans="1:8" x14ac:dyDescent="0.35">
      <c r="A40" s="9"/>
      <c r="B40" s="10"/>
      <c r="C40" s="10"/>
      <c r="D40" s="11"/>
      <c r="E40" s="10"/>
      <c r="F40" s="12"/>
      <c r="G40" s="13" t="str">
        <f>IF(A40="","",IF(OR(C40="Crédito",C40="Débito"),IF(F40="","⚠️ falta o código de autorização",IF(COUNTIF(Maquininha!$B:$B,F40)=0,"❌ não está na maquininha",IF(ABS(SUMIFS(Maquininha!$D:$D,Maquininha!$B:$B,F40)-D40)&gt;Parâmetros!$B$1,"⚠️ valor diferente","✅"))),IF(C40="Pix",IF(COUNTIFS(Extrato!$A:$A,A40,Extrato!$C:$C,D40)=0,"❌ Pix não achado no extrato","✅"),"—")))</f>
        <v/>
      </c>
      <c r="H40" s="10"/>
    </row>
    <row r="41" spans="1:8" x14ac:dyDescent="0.35">
      <c r="A41" s="9"/>
      <c r="B41" s="10"/>
      <c r="C41" s="10"/>
      <c r="D41" s="11"/>
      <c r="E41" s="10"/>
      <c r="F41" s="12"/>
      <c r="G41" s="13" t="str">
        <f>IF(A41="","",IF(OR(C41="Crédito",C41="Débito"),IF(F41="","⚠️ falta o código de autorização",IF(COUNTIF(Maquininha!$B:$B,F41)=0,"❌ não está na maquininha",IF(ABS(SUMIFS(Maquininha!$D:$D,Maquininha!$B:$B,F41)-D41)&gt;Parâmetros!$B$1,"⚠️ valor diferente","✅"))),IF(C41="Pix",IF(COUNTIFS(Extrato!$A:$A,A41,Extrato!$C:$C,D41)=0,"❌ Pix não achado no extrato","✅"),"—")))</f>
        <v/>
      </c>
      <c r="H41" s="10"/>
    </row>
    <row r="42" spans="1:8" x14ac:dyDescent="0.35">
      <c r="A42" s="9"/>
      <c r="B42" s="10"/>
      <c r="C42" s="10"/>
      <c r="D42" s="11"/>
      <c r="E42" s="10"/>
      <c r="F42" s="12"/>
      <c r="G42" s="13" t="str">
        <f>IF(A42="","",IF(OR(C42="Crédito",C42="Débito"),IF(F42="","⚠️ falta o código de autorização",IF(COUNTIF(Maquininha!$B:$B,F42)=0,"❌ não está na maquininha",IF(ABS(SUMIFS(Maquininha!$D:$D,Maquininha!$B:$B,F42)-D42)&gt;Parâmetros!$B$1,"⚠️ valor diferente","✅"))),IF(C42="Pix",IF(COUNTIFS(Extrato!$A:$A,A42,Extrato!$C:$C,D42)=0,"❌ Pix não achado no extrato","✅"),"—")))</f>
        <v/>
      </c>
      <c r="H42" s="10"/>
    </row>
    <row r="43" spans="1:8" x14ac:dyDescent="0.35">
      <c r="A43" s="9"/>
      <c r="B43" s="10"/>
      <c r="C43" s="10"/>
      <c r="D43" s="11"/>
      <c r="E43" s="10"/>
      <c r="F43" s="12"/>
      <c r="G43" s="13" t="str">
        <f>IF(A43="","",IF(OR(C43="Crédito",C43="Débito"),IF(F43="","⚠️ falta o código de autorização",IF(COUNTIF(Maquininha!$B:$B,F43)=0,"❌ não está na maquininha",IF(ABS(SUMIFS(Maquininha!$D:$D,Maquininha!$B:$B,F43)-D43)&gt;Parâmetros!$B$1,"⚠️ valor diferente","✅"))),IF(C43="Pix",IF(COUNTIFS(Extrato!$A:$A,A43,Extrato!$C:$C,D43)=0,"❌ Pix não achado no extrato","✅"),"—")))</f>
        <v/>
      </c>
      <c r="H43" s="10"/>
    </row>
    <row r="44" spans="1:8" x14ac:dyDescent="0.35">
      <c r="A44" s="9"/>
      <c r="B44" s="10"/>
      <c r="C44" s="10"/>
      <c r="D44" s="11"/>
      <c r="E44" s="10"/>
      <c r="F44" s="12"/>
      <c r="G44" s="13" t="str">
        <f>IF(A44="","",IF(OR(C44="Crédito",C44="Débito"),IF(F44="","⚠️ falta o código de autorização",IF(COUNTIF(Maquininha!$B:$B,F44)=0,"❌ não está na maquininha",IF(ABS(SUMIFS(Maquininha!$D:$D,Maquininha!$B:$B,F44)-D44)&gt;Parâmetros!$B$1,"⚠️ valor diferente","✅"))),IF(C44="Pix",IF(COUNTIFS(Extrato!$A:$A,A44,Extrato!$C:$C,D44)=0,"❌ Pix não achado no extrato","✅"),"—")))</f>
        <v/>
      </c>
      <c r="H44" s="10"/>
    </row>
    <row r="45" spans="1:8" x14ac:dyDescent="0.35">
      <c r="A45" s="9"/>
      <c r="B45" s="10"/>
      <c r="C45" s="10"/>
      <c r="D45" s="11"/>
      <c r="E45" s="10"/>
      <c r="F45" s="12"/>
      <c r="G45" s="13" t="str">
        <f>IF(A45="","",IF(OR(C45="Crédito",C45="Débito"),IF(F45="","⚠️ falta o código de autorização",IF(COUNTIF(Maquininha!$B:$B,F45)=0,"❌ não está na maquininha",IF(ABS(SUMIFS(Maquininha!$D:$D,Maquininha!$B:$B,F45)-D45)&gt;Parâmetros!$B$1,"⚠️ valor diferente","✅"))),IF(C45="Pix",IF(COUNTIFS(Extrato!$A:$A,A45,Extrato!$C:$C,D45)=0,"❌ Pix não achado no extrato","✅"),"—")))</f>
        <v/>
      </c>
      <c r="H45" s="10"/>
    </row>
    <row r="46" spans="1:8" x14ac:dyDescent="0.35">
      <c r="A46" s="9"/>
      <c r="B46" s="10"/>
      <c r="C46" s="10"/>
      <c r="D46" s="11"/>
      <c r="E46" s="10"/>
      <c r="F46" s="12"/>
      <c r="G46" s="13" t="str">
        <f>IF(A46="","",IF(OR(C46="Crédito",C46="Débito"),IF(F46="","⚠️ falta o código de autorização",IF(COUNTIF(Maquininha!$B:$B,F46)=0,"❌ não está na maquininha",IF(ABS(SUMIFS(Maquininha!$D:$D,Maquininha!$B:$B,F46)-D46)&gt;Parâmetros!$B$1,"⚠️ valor diferente","✅"))),IF(C46="Pix",IF(COUNTIFS(Extrato!$A:$A,A46,Extrato!$C:$C,D46)=0,"❌ Pix não achado no extrato","✅"),"—")))</f>
        <v/>
      </c>
      <c r="H46" s="10"/>
    </row>
    <row r="47" spans="1:8" x14ac:dyDescent="0.35">
      <c r="A47" s="9"/>
      <c r="B47" s="10"/>
      <c r="C47" s="10"/>
      <c r="D47" s="11"/>
      <c r="E47" s="10"/>
      <c r="F47" s="12"/>
      <c r="G47" s="13" t="str">
        <f>IF(A47="","",IF(OR(C47="Crédito",C47="Débito"),IF(F47="","⚠️ falta o código de autorização",IF(COUNTIF(Maquininha!$B:$B,F47)=0,"❌ não está na maquininha",IF(ABS(SUMIFS(Maquininha!$D:$D,Maquininha!$B:$B,F47)-D47)&gt;Parâmetros!$B$1,"⚠️ valor diferente","✅"))),IF(C47="Pix",IF(COUNTIFS(Extrato!$A:$A,A47,Extrato!$C:$C,D47)=0,"❌ Pix não achado no extrato","✅"),"—")))</f>
        <v/>
      </c>
      <c r="H47" s="10"/>
    </row>
    <row r="48" spans="1:8" x14ac:dyDescent="0.35">
      <c r="A48" s="9"/>
      <c r="B48" s="10"/>
      <c r="C48" s="10"/>
      <c r="D48" s="11"/>
      <c r="E48" s="10"/>
      <c r="F48" s="12"/>
      <c r="G48" s="13" t="str">
        <f>IF(A48="","",IF(OR(C48="Crédito",C48="Débito"),IF(F48="","⚠️ falta o código de autorização",IF(COUNTIF(Maquininha!$B:$B,F48)=0,"❌ não está na maquininha",IF(ABS(SUMIFS(Maquininha!$D:$D,Maquininha!$B:$B,F48)-D48)&gt;Parâmetros!$B$1,"⚠️ valor diferente","✅"))),IF(C48="Pix",IF(COUNTIFS(Extrato!$A:$A,A48,Extrato!$C:$C,D48)=0,"❌ Pix não achado no extrato","✅"),"—")))</f>
        <v/>
      </c>
      <c r="H48" s="10"/>
    </row>
    <row r="49" spans="1:8" x14ac:dyDescent="0.35">
      <c r="A49" s="9"/>
      <c r="B49" s="10"/>
      <c r="C49" s="10"/>
      <c r="D49" s="11"/>
      <c r="E49" s="10"/>
      <c r="F49" s="12"/>
      <c r="G49" s="13" t="str">
        <f>IF(A49="","",IF(OR(C49="Crédito",C49="Débito"),IF(F49="","⚠️ falta o código de autorização",IF(COUNTIF(Maquininha!$B:$B,F49)=0,"❌ não está na maquininha",IF(ABS(SUMIFS(Maquininha!$D:$D,Maquininha!$B:$B,F49)-D49)&gt;Parâmetros!$B$1,"⚠️ valor diferente","✅"))),IF(C49="Pix",IF(COUNTIFS(Extrato!$A:$A,A49,Extrato!$C:$C,D49)=0,"❌ Pix não achado no extrato","✅"),"—")))</f>
        <v/>
      </c>
      <c r="H49" s="10"/>
    </row>
    <row r="50" spans="1:8" x14ac:dyDescent="0.35">
      <c r="A50" s="9"/>
      <c r="B50" s="10"/>
      <c r="C50" s="10"/>
      <c r="D50" s="11"/>
      <c r="E50" s="10"/>
      <c r="F50" s="12"/>
      <c r="G50" s="13" t="str">
        <f>IF(A50="","",IF(OR(C50="Crédito",C50="Débito"),IF(F50="","⚠️ falta o código de autorização",IF(COUNTIF(Maquininha!$B:$B,F50)=0,"❌ não está na maquininha",IF(ABS(SUMIFS(Maquininha!$D:$D,Maquininha!$B:$B,F50)-D50)&gt;Parâmetros!$B$1,"⚠️ valor diferente","✅"))),IF(C50="Pix",IF(COUNTIFS(Extrato!$A:$A,A50,Extrato!$C:$C,D50)=0,"❌ Pix não achado no extrato","✅"),"—")))</f>
        <v/>
      </c>
      <c r="H50" s="10"/>
    </row>
    <row r="51" spans="1:8" x14ac:dyDescent="0.35">
      <c r="A51" s="9"/>
      <c r="B51" s="10"/>
      <c r="C51" s="10"/>
      <c r="D51" s="11"/>
      <c r="E51" s="10"/>
      <c r="F51" s="12"/>
      <c r="G51" s="13" t="str">
        <f>IF(A51="","",IF(OR(C51="Crédito",C51="Débito"),IF(F51="","⚠️ falta o código de autorização",IF(COUNTIF(Maquininha!$B:$B,F51)=0,"❌ não está na maquininha",IF(ABS(SUMIFS(Maquininha!$D:$D,Maquininha!$B:$B,F51)-D51)&gt;Parâmetros!$B$1,"⚠️ valor diferente","✅"))),IF(C51="Pix",IF(COUNTIFS(Extrato!$A:$A,A51,Extrato!$C:$C,D51)=0,"❌ Pix não achado no extrato","✅"),"—")))</f>
        <v/>
      </c>
      <c r="H51" s="10"/>
    </row>
    <row r="52" spans="1:8" x14ac:dyDescent="0.35">
      <c r="A52" s="9"/>
      <c r="B52" s="10"/>
      <c r="C52" s="10"/>
      <c r="D52" s="11"/>
      <c r="E52" s="10"/>
      <c r="F52" s="12"/>
      <c r="G52" s="13" t="str">
        <f>IF(A52="","",IF(OR(C52="Crédito",C52="Débito"),IF(F52="","⚠️ falta o código de autorização",IF(COUNTIF(Maquininha!$B:$B,F52)=0,"❌ não está na maquininha",IF(ABS(SUMIFS(Maquininha!$D:$D,Maquininha!$B:$B,F52)-D52)&gt;Parâmetros!$B$1,"⚠️ valor diferente","✅"))),IF(C52="Pix",IF(COUNTIFS(Extrato!$A:$A,A52,Extrato!$C:$C,D52)=0,"❌ Pix não achado no extrato","✅"),"—")))</f>
        <v/>
      </c>
      <c r="H52" s="10"/>
    </row>
    <row r="53" spans="1:8" x14ac:dyDescent="0.35">
      <c r="A53" s="9"/>
      <c r="B53" s="10"/>
      <c r="C53" s="10"/>
      <c r="D53" s="11"/>
      <c r="E53" s="10"/>
      <c r="F53" s="12"/>
      <c r="G53" s="13" t="str">
        <f>IF(A53="","",IF(OR(C53="Crédito",C53="Débito"),IF(F53="","⚠️ falta o código de autorização",IF(COUNTIF(Maquininha!$B:$B,F53)=0,"❌ não está na maquininha",IF(ABS(SUMIFS(Maquininha!$D:$D,Maquininha!$B:$B,F53)-D53)&gt;Parâmetros!$B$1,"⚠️ valor diferente","✅"))),IF(C53="Pix",IF(COUNTIFS(Extrato!$A:$A,A53,Extrato!$C:$C,D53)=0,"❌ Pix não achado no extrato","✅"),"—")))</f>
        <v/>
      </c>
      <c r="H53" s="10"/>
    </row>
    <row r="54" spans="1:8" x14ac:dyDescent="0.35">
      <c r="A54" s="9"/>
      <c r="B54" s="10"/>
      <c r="C54" s="10"/>
      <c r="D54" s="11"/>
      <c r="E54" s="10"/>
      <c r="F54" s="12"/>
      <c r="G54" s="13" t="str">
        <f>IF(A54="","",IF(OR(C54="Crédito",C54="Débito"),IF(F54="","⚠️ falta o código de autorização",IF(COUNTIF(Maquininha!$B:$B,F54)=0,"❌ não está na maquininha",IF(ABS(SUMIFS(Maquininha!$D:$D,Maquininha!$B:$B,F54)-D54)&gt;Parâmetros!$B$1,"⚠️ valor diferente","✅"))),IF(C54="Pix",IF(COUNTIFS(Extrato!$A:$A,A54,Extrato!$C:$C,D54)=0,"❌ Pix não achado no extrato","✅"),"—")))</f>
        <v/>
      </c>
      <c r="H54" s="10"/>
    </row>
    <row r="55" spans="1:8" x14ac:dyDescent="0.35">
      <c r="A55" s="9"/>
      <c r="B55" s="10"/>
      <c r="C55" s="10"/>
      <c r="D55" s="11"/>
      <c r="E55" s="10"/>
      <c r="F55" s="12"/>
      <c r="G55" s="13" t="str">
        <f>IF(A55="","",IF(OR(C55="Crédito",C55="Débito"),IF(F55="","⚠️ falta o código de autorização",IF(COUNTIF(Maquininha!$B:$B,F55)=0,"❌ não está na maquininha",IF(ABS(SUMIFS(Maquininha!$D:$D,Maquininha!$B:$B,F55)-D55)&gt;Parâmetros!$B$1,"⚠️ valor diferente","✅"))),IF(C55="Pix",IF(COUNTIFS(Extrato!$A:$A,A55,Extrato!$C:$C,D55)=0,"❌ Pix não achado no extrato","✅"),"—")))</f>
        <v/>
      </c>
      <c r="H55" s="10"/>
    </row>
    <row r="56" spans="1:8" x14ac:dyDescent="0.35">
      <c r="A56" s="9"/>
      <c r="B56" s="10"/>
      <c r="C56" s="10"/>
      <c r="D56" s="11"/>
      <c r="E56" s="10"/>
      <c r="F56" s="12"/>
      <c r="G56" s="13" t="str">
        <f>IF(A56="","",IF(OR(C56="Crédito",C56="Débito"),IF(F56="","⚠️ falta o código de autorização",IF(COUNTIF(Maquininha!$B:$B,F56)=0,"❌ não está na maquininha",IF(ABS(SUMIFS(Maquininha!$D:$D,Maquininha!$B:$B,F56)-D56)&gt;Parâmetros!$B$1,"⚠️ valor diferente","✅"))),IF(C56="Pix",IF(COUNTIFS(Extrato!$A:$A,A56,Extrato!$C:$C,D56)=0,"❌ Pix não achado no extrato","✅"),"—")))</f>
        <v/>
      </c>
      <c r="H56" s="10"/>
    </row>
    <row r="57" spans="1:8" x14ac:dyDescent="0.35">
      <c r="A57" s="9"/>
      <c r="B57" s="10"/>
      <c r="C57" s="10"/>
      <c r="D57" s="11"/>
      <c r="E57" s="10"/>
      <c r="F57" s="12"/>
      <c r="G57" s="13" t="str">
        <f>IF(A57="","",IF(OR(C57="Crédito",C57="Débito"),IF(F57="","⚠️ falta o código de autorização",IF(COUNTIF(Maquininha!$B:$B,F57)=0,"❌ não está na maquininha",IF(ABS(SUMIFS(Maquininha!$D:$D,Maquininha!$B:$B,F57)-D57)&gt;Parâmetros!$B$1,"⚠️ valor diferente","✅"))),IF(C57="Pix",IF(COUNTIFS(Extrato!$A:$A,A57,Extrato!$C:$C,D57)=0,"❌ Pix não achado no extrato","✅"),"—")))</f>
        <v/>
      </c>
      <c r="H57" s="10"/>
    </row>
    <row r="58" spans="1:8" x14ac:dyDescent="0.35">
      <c r="A58" s="9"/>
      <c r="B58" s="10"/>
      <c r="C58" s="10"/>
      <c r="D58" s="11"/>
      <c r="E58" s="10"/>
      <c r="F58" s="12"/>
      <c r="G58" s="13" t="str">
        <f>IF(A58="","",IF(OR(C58="Crédito",C58="Débito"),IF(F58="","⚠️ falta o código de autorização",IF(COUNTIF(Maquininha!$B:$B,F58)=0,"❌ não está na maquininha",IF(ABS(SUMIFS(Maquininha!$D:$D,Maquininha!$B:$B,F58)-D58)&gt;Parâmetros!$B$1,"⚠️ valor diferente","✅"))),IF(C58="Pix",IF(COUNTIFS(Extrato!$A:$A,A58,Extrato!$C:$C,D58)=0,"❌ Pix não achado no extrato","✅"),"—")))</f>
        <v/>
      </c>
      <c r="H58" s="10"/>
    </row>
    <row r="59" spans="1:8" x14ac:dyDescent="0.35">
      <c r="A59" s="9"/>
      <c r="B59" s="10"/>
      <c r="C59" s="10"/>
      <c r="D59" s="11"/>
      <c r="E59" s="10"/>
      <c r="F59" s="12"/>
      <c r="G59" s="13" t="str">
        <f>IF(A59="","",IF(OR(C59="Crédito",C59="Débito"),IF(F59="","⚠️ falta o código de autorização",IF(COUNTIF(Maquininha!$B:$B,F59)=0,"❌ não está na maquininha",IF(ABS(SUMIFS(Maquininha!$D:$D,Maquininha!$B:$B,F59)-D59)&gt;Parâmetros!$B$1,"⚠️ valor diferente","✅"))),IF(C59="Pix",IF(COUNTIFS(Extrato!$A:$A,A59,Extrato!$C:$C,D59)=0,"❌ Pix não achado no extrato","✅"),"—")))</f>
        <v/>
      </c>
      <c r="H59" s="10"/>
    </row>
    <row r="60" spans="1:8" x14ac:dyDescent="0.35">
      <c r="A60" s="9"/>
      <c r="B60" s="10"/>
      <c r="C60" s="10"/>
      <c r="D60" s="11"/>
      <c r="E60" s="10"/>
      <c r="F60" s="12"/>
      <c r="G60" s="13" t="str">
        <f>IF(A60="","",IF(OR(C60="Crédito",C60="Débito"),IF(F60="","⚠️ falta o código de autorização",IF(COUNTIF(Maquininha!$B:$B,F60)=0,"❌ não está na maquininha",IF(ABS(SUMIFS(Maquininha!$D:$D,Maquininha!$B:$B,F60)-D60)&gt;Parâmetros!$B$1,"⚠️ valor diferente","✅"))),IF(C60="Pix",IF(COUNTIFS(Extrato!$A:$A,A60,Extrato!$C:$C,D60)=0,"❌ Pix não achado no extrato","✅"),"—")))</f>
        <v/>
      </c>
      <c r="H60" s="10"/>
    </row>
    <row r="61" spans="1:8" x14ac:dyDescent="0.35">
      <c r="A61" s="9"/>
      <c r="B61" s="10"/>
      <c r="C61" s="10"/>
      <c r="D61" s="11"/>
      <c r="E61" s="10"/>
      <c r="F61" s="12"/>
      <c r="G61" s="13" t="str">
        <f>IF(A61="","",IF(OR(C61="Crédito",C61="Débito"),IF(F61="","⚠️ falta o código de autorização",IF(COUNTIF(Maquininha!$B:$B,F61)=0,"❌ não está na maquininha",IF(ABS(SUMIFS(Maquininha!$D:$D,Maquininha!$B:$B,F61)-D61)&gt;Parâmetros!$B$1,"⚠️ valor diferente","✅"))),IF(C61="Pix",IF(COUNTIFS(Extrato!$A:$A,A61,Extrato!$C:$C,D61)=0,"❌ Pix não achado no extrato","✅"),"—")))</f>
        <v/>
      </c>
      <c r="H61" s="10"/>
    </row>
    <row r="62" spans="1:8" x14ac:dyDescent="0.35">
      <c r="A62" s="9"/>
      <c r="B62" s="10"/>
      <c r="C62" s="10"/>
      <c r="D62" s="11"/>
      <c r="E62" s="10"/>
      <c r="F62" s="12"/>
      <c r="G62" s="13" t="str">
        <f>IF(A62="","",IF(OR(C62="Crédito",C62="Débito"),IF(F62="","⚠️ falta o código de autorização",IF(COUNTIF(Maquininha!$B:$B,F62)=0,"❌ não está na maquininha",IF(ABS(SUMIFS(Maquininha!$D:$D,Maquininha!$B:$B,F62)-D62)&gt;Parâmetros!$B$1,"⚠️ valor diferente","✅"))),IF(C62="Pix",IF(COUNTIFS(Extrato!$A:$A,A62,Extrato!$C:$C,D62)=0,"❌ Pix não achado no extrato","✅"),"—")))</f>
        <v/>
      </c>
      <c r="H62" s="10"/>
    </row>
    <row r="63" spans="1:8" x14ac:dyDescent="0.35">
      <c r="A63" s="9"/>
      <c r="B63" s="10"/>
      <c r="C63" s="10"/>
      <c r="D63" s="11"/>
      <c r="E63" s="10"/>
      <c r="F63" s="12"/>
      <c r="G63" s="13" t="str">
        <f>IF(A63="","",IF(OR(C63="Crédito",C63="Débito"),IF(F63="","⚠️ falta o código de autorização",IF(COUNTIF(Maquininha!$B:$B,F63)=0,"❌ não está na maquininha",IF(ABS(SUMIFS(Maquininha!$D:$D,Maquininha!$B:$B,F63)-D63)&gt;Parâmetros!$B$1,"⚠️ valor diferente","✅"))),IF(C63="Pix",IF(COUNTIFS(Extrato!$A:$A,A63,Extrato!$C:$C,D63)=0,"❌ Pix não achado no extrato","✅"),"—")))</f>
        <v/>
      </c>
      <c r="H63" s="10"/>
    </row>
    <row r="64" spans="1:8" x14ac:dyDescent="0.35">
      <c r="A64" s="9"/>
      <c r="B64" s="10"/>
      <c r="C64" s="10"/>
      <c r="D64" s="11"/>
      <c r="E64" s="10"/>
      <c r="F64" s="12"/>
      <c r="G64" s="13" t="str">
        <f>IF(A64="","",IF(OR(C64="Crédito",C64="Débito"),IF(F64="","⚠️ falta o código de autorização",IF(COUNTIF(Maquininha!$B:$B,F64)=0,"❌ não está na maquininha",IF(ABS(SUMIFS(Maquininha!$D:$D,Maquininha!$B:$B,F64)-D64)&gt;Parâmetros!$B$1,"⚠️ valor diferente","✅"))),IF(C64="Pix",IF(COUNTIFS(Extrato!$A:$A,A64,Extrato!$C:$C,D64)=0,"❌ Pix não achado no extrato","✅"),"—")))</f>
        <v/>
      </c>
      <c r="H64" s="10"/>
    </row>
    <row r="65" spans="1:8" x14ac:dyDescent="0.35">
      <c r="A65" s="9"/>
      <c r="B65" s="10"/>
      <c r="C65" s="10"/>
      <c r="D65" s="11"/>
      <c r="E65" s="10"/>
      <c r="F65" s="12"/>
      <c r="G65" s="13" t="str">
        <f>IF(A65="","",IF(OR(C65="Crédito",C65="Débito"),IF(F65="","⚠️ falta o código de autorização",IF(COUNTIF(Maquininha!$B:$B,F65)=0,"❌ não está na maquininha",IF(ABS(SUMIFS(Maquininha!$D:$D,Maquininha!$B:$B,F65)-D65)&gt;Parâmetros!$B$1,"⚠️ valor diferente","✅"))),IF(C65="Pix",IF(COUNTIFS(Extrato!$A:$A,A65,Extrato!$C:$C,D65)=0,"❌ Pix não achado no extrato","✅"),"—")))</f>
        <v/>
      </c>
      <c r="H65" s="10"/>
    </row>
    <row r="66" spans="1:8" x14ac:dyDescent="0.35">
      <c r="A66" s="9"/>
      <c r="B66" s="10"/>
      <c r="C66" s="10"/>
      <c r="D66" s="11"/>
      <c r="E66" s="10"/>
      <c r="F66" s="12"/>
      <c r="G66" s="13" t="str">
        <f>IF(A66="","",IF(OR(C66="Crédito",C66="Débito"),IF(F66="","⚠️ falta o código de autorização",IF(COUNTIF(Maquininha!$B:$B,F66)=0,"❌ não está na maquininha",IF(ABS(SUMIFS(Maquininha!$D:$D,Maquininha!$B:$B,F66)-D66)&gt;Parâmetros!$B$1,"⚠️ valor diferente","✅"))),IF(C66="Pix",IF(COUNTIFS(Extrato!$A:$A,A66,Extrato!$C:$C,D66)=0,"❌ Pix não achado no extrato","✅"),"—")))</f>
        <v/>
      </c>
      <c r="H66" s="10"/>
    </row>
    <row r="67" spans="1:8" x14ac:dyDescent="0.35">
      <c r="A67" s="9"/>
      <c r="B67" s="10"/>
      <c r="C67" s="10"/>
      <c r="D67" s="11"/>
      <c r="E67" s="10"/>
      <c r="F67" s="12"/>
      <c r="G67" s="13" t="str">
        <f>IF(A67="","",IF(OR(C67="Crédito",C67="Débito"),IF(F67="","⚠️ falta o código de autorização",IF(COUNTIF(Maquininha!$B:$B,F67)=0,"❌ não está na maquininha",IF(ABS(SUMIFS(Maquininha!$D:$D,Maquininha!$B:$B,F67)-D67)&gt;Parâmetros!$B$1,"⚠️ valor diferente","✅"))),IF(C67="Pix",IF(COUNTIFS(Extrato!$A:$A,A67,Extrato!$C:$C,D67)=0,"❌ Pix não achado no extrato","✅"),"—")))</f>
        <v/>
      </c>
      <c r="H67" s="10"/>
    </row>
    <row r="68" spans="1:8" x14ac:dyDescent="0.35">
      <c r="A68" s="9"/>
      <c r="B68" s="10"/>
      <c r="C68" s="10"/>
      <c r="D68" s="11"/>
      <c r="E68" s="10"/>
      <c r="F68" s="12"/>
      <c r="G68" s="13" t="str">
        <f>IF(A68="","",IF(OR(C68="Crédito",C68="Débito"),IF(F68="","⚠️ falta o código de autorização",IF(COUNTIF(Maquininha!$B:$B,F68)=0,"❌ não está na maquininha",IF(ABS(SUMIFS(Maquininha!$D:$D,Maquininha!$B:$B,F68)-D68)&gt;Parâmetros!$B$1,"⚠️ valor diferente","✅"))),IF(C68="Pix",IF(COUNTIFS(Extrato!$A:$A,A68,Extrato!$C:$C,D68)=0,"❌ Pix não achado no extrato","✅"),"—")))</f>
        <v/>
      </c>
      <c r="H68" s="10"/>
    </row>
    <row r="69" spans="1:8" x14ac:dyDescent="0.35">
      <c r="A69" s="9"/>
      <c r="B69" s="10"/>
      <c r="C69" s="10"/>
      <c r="D69" s="11"/>
      <c r="E69" s="10"/>
      <c r="F69" s="12"/>
      <c r="G69" s="13" t="str">
        <f>IF(A69="","",IF(OR(C69="Crédito",C69="Débito"),IF(F69="","⚠️ falta o código de autorização",IF(COUNTIF(Maquininha!$B:$B,F69)=0,"❌ não está na maquininha",IF(ABS(SUMIFS(Maquininha!$D:$D,Maquininha!$B:$B,F69)-D69)&gt;Parâmetros!$B$1,"⚠️ valor diferente","✅"))),IF(C69="Pix",IF(COUNTIFS(Extrato!$A:$A,A69,Extrato!$C:$C,D69)=0,"❌ Pix não achado no extrato","✅"),"—")))</f>
        <v/>
      </c>
      <c r="H69" s="10"/>
    </row>
    <row r="70" spans="1:8" x14ac:dyDescent="0.35">
      <c r="A70" s="9"/>
      <c r="B70" s="10"/>
      <c r="C70" s="10"/>
      <c r="D70" s="11"/>
      <c r="E70" s="10"/>
      <c r="F70" s="12"/>
      <c r="G70" s="13" t="str">
        <f>IF(A70="","",IF(OR(C70="Crédito",C70="Débito"),IF(F70="","⚠️ falta o código de autorização",IF(COUNTIF(Maquininha!$B:$B,F70)=0,"❌ não está na maquininha",IF(ABS(SUMIFS(Maquininha!$D:$D,Maquininha!$B:$B,F70)-D70)&gt;Parâmetros!$B$1,"⚠️ valor diferente","✅"))),IF(C70="Pix",IF(COUNTIFS(Extrato!$A:$A,A70,Extrato!$C:$C,D70)=0,"❌ Pix não achado no extrato","✅"),"—")))</f>
        <v/>
      </c>
      <c r="H70" s="10"/>
    </row>
    <row r="71" spans="1:8" x14ac:dyDescent="0.35">
      <c r="A71" s="9"/>
      <c r="B71" s="10"/>
      <c r="C71" s="10"/>
      <c r="D71" s="11"/>
      <c r="E71" s="10"/>
      <c r="F71" s="12"/>
      <c r="G71" s="13" t="str">
        <f>IF(A71="","",IF(OR(C71="Crédito",C71="Débito"),IF(F71="","⚠️ falta o código de autorização",IF(COUNTIF(Maquininha!$B:$B,F71)=0,"❌ não está na maquininha",IF(ABS(SUMIFS(Maquininha!$D:$D,Maquininha!$B:$B,F71)-D71)&gt;Parâmetros!$B$1,"⚠️ valor diferente","✅"))),IF(C71="Pix",IF(COUNTIFS(Extrato!$A:$A,A71,Extrato!$C:$C,D71)=0,"❌ Pix não achado no extrato","✅"),"—")))</f>
        <v/>
      </c>
      <c r="H71" s="10"/>
    </row>
    <row r="72" spans="1:8" x14ac:dyDescent="0.35">
      <c r="A72" s="9"/>
      <c r="B72" s="10"/>
      <c r="C72" s="10"/>
      <c r="D72" s="11"/>
      <c r="E72" s="10"/>
      <c r="F72" s="12"/>
      <c r="G72" s="13" t="str">
        <f>IF(A72="","",IF(OR(C72="Crédito",C72="Débito"),IF(F72="","⚠️ falta o código de autorização",IF(COUNTIF(Maquininha!$B:$B,F72)=0,"❌ não está na maquininha",IF(ABS(SUMIFS(Maquininha!$D:$D,Maquininha!$B:$B,F72)-D72)&gt;Parâmetros!$B$1,"⚠️ valor diferente","✅"))),IF(C72="Pix",IF(COUNTIFS(Extrato!$A:$A,A72,Extrato!$C:$C,D72)=0,"❌ Pix não achado no extrato","✅"),"—")))</f>
        <v/>
      </c>
      <c r="H72" s="10"/>
    </row>
    <row r="73" spans="1:8" x14ac:dyDescent="0.35">
      <c r="A73" s="9"/>
      <c r="B73" s="10"/>
      <c r="C73" s="10"/>
      <c r="D73" s="11"/>
      <c r="E73" s="10"/>
      <c r="F73" s="12"/>
      <c r="G73" s="13" t="str">
        <f>IF(A73="","",IF(OR(C73="Crédito",C73="Débito"),IF(F73="","⚠️ falta o código de autorização",IF(COUNTIF(Maquininha!$B:$B,F73)=0,"❌ não está na maquininha",IF(ABS(SUMIFS(Maquininha!$D:$D,Maquininha!$B:$B,F73)-D73)&gt;Parâmetros!$B$1,"⚠️ valor diferente","✅"))),IF(C73="Pix",IF(COUNTIFS(Extrato!$A:$A,A73,Extrato!$C:$C,D73)=0,"❌ Pix não achado no extrato","✅"),"—")))</f>
        <v/>
      </c>
      <c r="H73" s="10"/>
    </row>
    <row r="74" spans="1:8" x14ac:dyDescent="0.35">
      <c r="A74" s="9"/>
      <c r="B74" s="10"/>
      <c r="C74" s="10"/>
      <c r="D74" s="11"/>
      <c r="E74" s="10"/>
      <c r="F74" s="12"/>
      <c r="G74" s="13" t="str">
        <f>IF(A74="","",IF(OR(C74="Crédito",C74="Débito"),IF(F74="","⚠️ falta o código de autorização",IF(COUNTIF(Maquininha!$B:$B,F74)=0,"❌ não está na maquininha",IF(ABS(SUMIFS(Maquininha!$D:$D,Maquininha!$B:$B,F74)-D74)&gt;Parâmetros!$B$1,"⚠️ valor diferente","✅"))),IF(C74="Pix",IF(COUNTIFS(Extrato!$A:$A,A74,Extrato!$C:$C,D74)=0,"❌ Pix não achado no extrato","✅"),"—")))</f>
        <v/>
      </c>
      <c r="H74" s="10"/>
    </row>
    <row r="75" spans="1:8" x14ac:dyDescent="0.35">
      <c r="A75" s="9"/>
      <c r="B75" s="10"/>
      <c r="C75" s="10"/>
      <c r="D75" s="11"/>
      <c r="E75" s="10"/>
      <c r="F75" s="12"/>
      <c r="G75" s="13" t="str">
        <f>IF(A75="","",IF(OR(C75="Crédito",C75="Débito"),IF(F75="","⚠️ falta o código de autorização",IF(COUNTIF(Maquininha!$B:$B,F75)=0,"❌ não está na maquininha",IF(ABS(SUMIFS(Maquininha!$D:$D,Maquininha!$B:$B,F75)-D75)&gt;Parâmetros!$B$1,"⚠️ valor diferente","✅"))),IF(C75="Pix",IF(COUNTIFS(Extrato!$A:$A,A75,Extrato!$C:$C,D75)=0,"❌ Pix não achado no extrato","✅"),"—")))</f>
        <v/>
      </c>
      <c r="H75" s="10"/>
    </row>
    <row r="76" spans="1:8" x14ac:dyDescent="0.35">
      <c r="A76" s="9"/>
      <c r="B76" s="10"/>
      <c r="C76" s="10"/>
      <c r="D76" s="11"/>
      <c r="E76" s="10"/>
      <c r="F76" s="12"/>
      <c r="G76" s="13" t="str">
        <f>IF(A76="","",IF(OR(C76="Crédito",C76="Débito"),IF(F76="","⚠️ falta o código de autorização",IF(COUNTIF(Maquininha!$B:$B,F76)=0,"❌ não está na maquininha",IF(ABS(SUMIFS(Maquininha!$D:$D,Maquininha!$B:$B,F76)-D76)&gt;Parâmetros!$B$1,"⚠️ valor diferente","✅"))),IF(C76="Pix",IF(COUNTIFS(Extrato!$A:$A,A76,Extrato!$C:$C,D76)=0,"❌ Pix não achado no extrato","✅"),"—")))</f>
        <v/>
      </c>
      <c r="H76" s="10"/>
    </row>
    <row r="77" spans="1:8" x14ac:dyDescent="0.35">
      <c r="A77" s="9"/>
      <c r="B77" s="10"/>
      <c r="C77" s="10"/>
      <c r="D77" s="11"/>
      <c r="E77" s="10"/>
      <c r="F77" s="12"/>
      <c r="G77" s="13" t="str">
        <f>IF(A77="","",IF(OR(C77="Crédito",C77="Débito"),IF(F77="","⚠️ falta o código de autorização",IF(COUNTIF(Maquininha!$B:$B,F77)=0,"❌ não está na maquininha",IF(ABS(SUMIFS(Maquininha!$D:$D,Maquininha!$B:$B,F77)-D77)&gt;Parâmetros!$B$1,"⚠️ valor diferente","✅"))),IF(C77="Pix",IF(COUNTIFS(Extrato!$A:$A,A77,Extrato!$C:$C,D77)=0,"❌ Pix não achado no extrato","✅"),"—")))</f>
        <v/>
      </c>
      <c r="H77" s="10"/>
    </row>
    <row r="78" spans="1:8" x14ac:dyDescent="0.35">
      <c r="A78" s="9"/>
      <c r="B78" s="10"/>
      <c r="C78" s="10"/>
      <c r="D78" s="11"/>
      <c r="E78" s="10"/>
      <c r="F78" s="12"/>
      <c r="G78" s="13" t="str">
        <f>IF(A78="","",IF(OR(C78="Crédito",C78="Débito"),IF(F78="","⚠️ falta o código de autorização",IF(COUNTIF(Maquininha!$B:$B,F78)=0,"❌ não está na maquininha",IF(ABS(SUMIFS(Maquininha!$D:$D,Maquininha!$B:$B,F78)-D78)&gt;Parâmetros!$B$1,"⚠️ valor diferente","✅"))),IF(C78="Pix",IF(COUNTIFS(Extrato!$A:$A,A78,Extrato!$C:$C,D78)=0,"❌ Pix não achado no extrato","✅"),"—")))</f>
        <v/>
      </c>
      <c r="H78" s="10"/>
    </row>
    <row r="79" spans="1:8" x14ac:dyDescent="0.35">
      <c r="A79" s="9"/>
      <c r="B79" s="10"/>
      <c r="C79" s="10"/>
      <c r="D79" s="11"/>
      <c r="E79" s="10"/>
      <c r="F79" s="12"/>
      <c r="G79" s="13" t="str">
        <f>IF(A79="","",IF(OR(C79="Crédito",C79="Débito"),IF(F79="","⚠️ falta o código de autorização",IF(COUNTIF(Maquininha!$B:$B,F79)=0,"❌ não está na maquininha",IF(ABS(SUMIFS(Maquininha!$D:$D,Maquininha!$B:$B,F79)-D79)&gt;Parâmetros!$B$1,"⚠️ valor diferente","✅"))),IF(C79="Pix",IF(COUNTIFS(Extrato!$A:$A,A79,Extrato!$C:$C,D79)=0,"❌ Pix não achado no extrato","✅"),"—")))</f>
        <v/>
      </c>
      <c r="H79" s="10"/>
    </row>
    <row r="80" spans="1:8" x14ac:dyDescent="0.35">
      <c r="A80" s="9"/>
      <c r="B80" s="10"/>
      <c r="C80" s="10"/>
      <c r="D80" s="11"/>
      <c r="E80" s="10"/>
      <c r="F80" s="12"/>
      <c r="G80" s="13" t="str">
        <f>IF(A80="","",IF(OR(C80="Crédito",C80="Débito"),IF(F80="","⚠️ falta o código de autorização",IF(COUNTIF(Maquininha!$B:$B,F80)=0,"❌ não está na maquininha",IF(ABS(SUMIFS(Maquininha!$D:$D,Maquininha!$B:$B,F80)-D80)&gt;Parâmetros!$B$1,"⚠️ valor diferente","✅"))),IF(C80="Pix",IF(COUNTIFS(Extrato!$A:$A,A80,Extrato!$C:$C,D80)=0,"❌ Pix não achado no extrato","✅"),"—")))</f>
        <v/>
      </c>
      <c r="H80" s="10"/>
    </row>
    <row r="81" spans="1:8" x14ac:dyDescent="0.35">
      <c r="A81" s="9"/>
      <c r="B81" s="10"/>
      <c r="C81" s="10"/>
      <c r="D81" s="11"/>
      <c r="E81" s="10"/>
      <c r="F81" s="12"/>
      <c r="G81" s="13" t="str">
        <f>IF(A81="","",IF(OR(C81="Crédito",C81="Débito"),IF(F81="","⚠️ falta o código de autorização",IF(COUNTIF(Maquininha!$B:$B,F81)=0,"❌ não está na maquininha",IF(ABS(SUMIFS(Maquininha!$D:$D,Maquininha!$B:$B,F81)-D81)&gt;Parâmetros!$B$1,"⚠️ valor diferente","✅"))),IF(C81="Pix",IF(COUNTIFS(Extrato!$A:$A,A81,Extrato!$C:$C,D81)=0,"❌ Pix não achado no extrato","✅"),"—")))</f>
        <v/>
      </c>
      <c r="H81" s="10"/>
    </row>
    <row r="82" spans="1:8" x14ac:dyDescent="0.35">
      <c r="A82" s="9"/>
      <c r="B82" s="10"/>
      <c r="C82" s="10"/>
      <c r="D82" s="11"/>
      <c r="E82" s="10"/>
      <c r="F82" s="12"/>
      <c r="G82" s="13" t="str">
        <f>IF(A82="","",IF(OR(C82="Crédito",C82="Débito"),IF(F82="","⚠️ falta o código de autorização",IF(COUNTIF(Maquininha!$B:$B,F82)=0,"❌ não está na maquininha",IF(ABS(SUMIFS(Maquininha!$D:$D,Maquininha!$B:$B,F82)-D82)&gt;Parâmetros!$B$1,"⚠️ valor diferente","✅"))),IF(C82="Pix",IF(COUNTIFS(Extrato!$A:$A,A82,Extrato!$C:$C,D82)=0,"❌ Pix não achado no extrato","✅"),"—")))</f>
        <v/>
      </c>
      <c r="H82" s="10"/>
    </row>
    <row r="83" spans="1:8" x14ac:dyDescent="0.35">
      <c r="A83" s="9"/>
      <c r="B83" s="10"/>
      <c r="C83" s="10"/>
      <c r="D83" s="11"/>
      <c r="E83" s="10"/>
      <c r="F83" s="12"/>
      <c r="G83" s="13" t="str">
        <f>IF(A83="","",IF(OR(C83="Crédito",C83="Débito"),IF(F83="","⚠️ falta o código de autorização",IF(COUNTIF(Maquininha!$B:$B,F83)=0,"❌ não está na maquininha",IF(ABS(SUMIFS(Maquininha!$D:$D,Maquininha!$B:$B,F83)-D83)&gt;Parâmetros!$B$1,"⚠️ valor diferente","✅"))),IF(C83="Pix",IF(COUNTIFS(Extrato!$A:$A,A83,Extrato!$C:$C,D83)=0,"❌ Pix não achado no extrato","✅"),"—")))</f>
        <v/>
      </c>
      <c r="H83" s="10"/>
    </row>
    <row r="84" spans="1:8" x14ac:dyDescent="0.35">
      <c r="A84" s="9"/>
      <c r="B84" s="10"/>
      <c r="C84" s="10"/>
      <c r="D84" s="11"/>
      <c r="E84" s="10"/>
      <c r="F84" s="12"/>
      <c r="G84" s="13" t="str">
        <f>IF(A84="","",IF(OR(C84="Crédito",C84="Débito"),IF(F84="","⚠️ falta o código de autorização",IF(COUNTIF(Maquininha!$B:$B,F84)=0,"❌ não está na maquininha",IF(ABS(SUMIFS(Maquininha!$D:$D,Maquininha!$B:$B,F84)-D84)&gt;Parâmetros!$B$1,"⚠️ valor diferente","✅"))),IF(C84="Pix",IF(COUNTIFS(Extrato!$A:$A,A84,Extrato!$C:$C,D84)=0,"❌ Pix não achado no extrato","✅"),"—")))</f>
        <v/>
      </c>
      <c r="H84" s="10"/>
    </row>
    <row r="85" spans="1:8" x14ac:dyDescent="0.35">
      <c r="A85" s="9"/>
      <c r="B85" s="10"/>
      <c r="C85" s="10"/>
      <c r="D85" s="11"/>
      <c r="E85" s="10"/>
      <c r="F85" s="12"/>
      <c r="G85" s="13" t="str">
        <f>IF(A85="","",IF(OR(C85="Crédito",C85="Débito"),IF(F85="","⚠️ falta o código de autorização",IF(COUNTIF(Maquininha!$B:$B,F85)=0,"❌ não está na maquininha",IF(ABS(SUMIFS(Maquininha!$D:$D,Maquininha!$B:$B,F85)-D85)&gt;Parâmetros!$B$1,"⚠️ valor diferente","✅"))),IF(C85="Pix",IF(COUNTIFS(Extrato!$A:$A,A85,Extrato!$C:$C,D85)=0,"❌ Pix não achado no extrato","✅"),"—")))</f>
        <v/>
      </c>
      <c r="H85" s="10"/>
    </row>
    <row r="86" spans="1:8" x14ac:dyDescent="0.35">
      <c r="A86" s="9"/>
      <c r="B86" s="10"/>
      <c r="C86" s="10"/>
      <c r="D86" s="11"/>
      <c r="E86" s="10"/>
      <c r="F86" s="12"/>
      <c r="G86" s="13" t="str">
        <f>IF(A86="","",IF(OR(C86="Crédito",C86="Débito"),IF(F86="","⚠️ falta o código de autorização",IF(COUNTIF(Maquininha!$B:$B,F86)=0,"❌ não está na maquininha",IF(ABS(SUMIFS(Maquininha!$D:$D,Maquininha!$B:$B,F86)-D86)&gt;Parâmetros!$B$1,"⚠️ valor diferente","✅"))),IF(C86="Pix",IF(COUNTIFS(Extrato!$A:$A,A86,Extrato!$C:$C,D86)=0,"❌ Pix não achado no extrato","✅"),"—")))</f>
        <v/>
      </c>
      <c r="H86" s="10"/>
    </row>
    <row r="87" spans="1:8" x14ac:dyDescent="0.35">
      <c r="A87" s="9"/>
      <c r="B87" s="10"/>
      <c r="C87" s="10"/>
      <c r="D87" s="11"/>
      <c r="E87" s="10"/>
      <c r="F87" s="12"/>
      <c r="G87" s="13" t="str">
        <f>IF(A87="","",IF(OR(C87="Crédito",C87="Débito"),IF(F87="","⚠️ falta o código de autorização",IF(COUNTIF(Maquininha!$B:$B,F87)=0,"❌ não está na maquininha",IF(ABS(SUMIFS(Maquininha!$D:$D,Maquininha!$B:$B,F87)-D87)&gt;Parâmetros!$B$1,"⚠️ valor diferente","✅"))),IF(C87="Pix",IF(COUNTIFS(Extrato!$A:$A,A87,Extrato!$C:$C,D87)=0,"❌ Pix não achado no extrato","✅"),"—")))</f>
        <v/>
      </c>
      <c r="H87" s="10"/>
    </row>
    <row r="88" spans="1:8" x14ac:dyDescent="0.35">
      <c r="A88" s="9"/>
      <c r="B88" s="10"/>
      <c r="C88" s="10"/>
      <c r="D88" s="11"/>
      <c r="E88" s="10"/>
      <c r="F88" s="12"/>
      <c r="G88" s="13" t="str">
        <f>IF(A88="","",IF(OR(C88="Crédito",C88="Débito"),IF(F88="","⚠️ falta o código de autorização",IF(COUNTIF(Maquininha!$B:$B,F88)=0,"❌ não está na maquininha",IF(ABS(SUMIFS(Maquininha!$D:$D,Maquininha!$B:$B,F88)-D88)&gt;Parâmetros!$B$1,"⚠️ valor diferente","✅"))),IF(C88="Pix",IF(COUNTIFS(Extrato!$A:$A,A88,Extrato!$C:$C,D88)=0,"❌ Pix não achado no extrato","✅"),"—")))</f>
        <v/>
      </c>
      <c r="H88" s="10"/>
    </row>
    <row r="89" spans="1:8" x14ac:dyDescent="0.35">
      <c r="A89" s="9"/>
      <c r="B89" s="10"/>
      <c r="C89" s="10"/>
      <c r="D89" s="11"/>
      <c r="E89" s="10"/>
      <c r="F89" s="12"/>
      <c r="G89" s="13" t="str">
        <f>IF(A89="","",IF(OR(C89="Crédito",C89="Débito"),IF(F89="","⚠️ falta o código de autorização",IF(COUNTIF(Maquininha!$B:$B,F89)=0,"❌ não está na maquininha",IF(ABS(SUMIFS(Maquininha!$D:$D,Maquininha!$B:$B,F89)-D89)&gt;Parâmetros!$B$1,"⚠️ valor diferente","✅"))),IF(C89="Pix",IF(COUNTIFS(Extrato!$A:$A,A89,Extrato!$C:$C,D89)=0,"❌ Pix não achado no extrato","✅"),"—")))</f>
        <v/>
      </c>
      <c r="H89" s="10"/>
    </row>
    <row r="90" spans="1:8" x14ac:dyDescent="0.35">
      <c r="A90" s="9"/>
      <c r="B90" s="10"/>
      <c r="C90" s="10"/>
      <c r="D90" s="11"/>
      <c r="E90" s="10"/>
      <c r="F90" s="12"/>
      <c r="G90" s="13" t="str">
        <f>IF(A90="","",IF(OR(C90="Crédito",C90="Débito"),IF(F90="","⚠️ falta o código de autorização",IF(COUNTIF(Maquininha!$B:$B,F90)=0,"❌ não está na maquininha",IF(ABS(SUMIFS(Maquininha!$D:$D,Maquininha!$B:$B,F90)-D90)&gt;Parâmetros!$B$1,"⚠️ valor diferente","✅"))),IF(C90="Pix",IF(COUNTIFS(Extrato!$A:$A,A90,Extrato!$C:$C,D90)=0,"❌ Pix não achado no extrato","✅"),"—")))</f>
        <v/>
      </c>
      <c r="H90" s="10"/>
    </row>
    <row r="91" spans="1:8" x14ac:dyDescent="0.35">
      <c r="A91" s="9"/>
      <c r="B91" s="10"/>
      <c r="C91" s="10"/>
      <c r="D91" s="11"/>
      <c r="E91" s="10"/>
      <c r="F91" s="12"/>
      <c r="G91" s="13" t="str">
        <f>IF(A91="","",IF(OR(C91="Crédito",C91="Débito"),IF(F91="","⚠️ falta o código de autorização",IF(COUNTIF(Maquininha!$B:$B,F91)=0,"❌ não está na maquininha",IF(ABS(SUMIFS(Maquininha!$D:$D,Maquininha!$B:$B,F91)-D91)&gt;Parâmetros!$B$1,"⚠️ valor diferente","✅"))),IF(C91="Pix",IF(COUNTIFS(Extrato!$A:$A,A91,Extrato!$C:$C,D91)=0,"❌ Pix não achado no extrato","✅"),"—")))</f>
        <v/>
      </c>
      <c r="H91" s="10"/>
    </row>
    <row r="92" spans="1:8" x14ac:dyDescent="0.35">
      <c r="A92" s="9"/>
      <c r="B92" s="10"/>
      <c r="C92" s="10"/>
      <c r="D92" s="11"/>
      <c r="E92" s="10"/>
      <c r="F92" s="12"/>
      <c r="G92" s="13" t="str">
        <f>IF(A92="","",IF(OR(C92="Crédito",C92="Débito"),IF(F92="","⚠️ falta o código de autorização",IF(COUNTIF(Maquininha!$B:$B,F92)=0,"❌ não está na maquininha",IF(ABS(SUMIFS(Maquininha!$D:$D,Maquininha!$B:$B,F92)-D92)&gt;Parâmetros!$B$1,"⚠️ valor diferente","✅"))),IF(C92="Pix",IF(COUNTIFS(Extrato!$A:$A,A92,Extrato!$C:$C,D92)=0,"❌ Pix não achado no extrato","✅"),"—")))</f>
        <v/>
      </c>
      <c r="H92" s="10"/>
    </row>
    <row r="93" spans="1:8" x14ac:dyDescent="0.35">
      <c r="A93" s="9"/>
      <c r="B93" s="10"/>
      <c r="C93" s="10"/>
      <c r="D93" s="11"/>
      <c r="E93" s="10"/>
      <c r="F93" s="12"/>
      <c r="G93" s="13" t="str">
        <f>IF(A93="","",IF(OR(C93="Crédito",C93="Débito"),IF(F93="","⚠️ falta o código de autorização",IF(COUNTIF(Maquininha!$B:$B,F93)=0,"❌ não está na maquininha",IF(ABS(SUMIFS(Maquininha!$D:$D,Maquininha!$B:$B,F93)-D93)&gt;Parâmetros!$B$1,"⚠️ valor diferente","✅"))),IF(C93="Pix",IF(COUNTIFS(Extrato!$A:$A,A93,Extrato!$C:$C,D93)=0,"❌ Pix não achado no extrato","✅"),"—")))</f>
        <v/>
      </c>
      <c r="H93" s="10"/>
    </row>
    <row r="94" spans="1:8" x14ac:dyDescent="0.35">
      <c r="A94" s="9"/>
      <c r="B94" s="10"/>
      <c r="C94" s="10"/>
      <c r="D94" s="11"/>
      <c r="E94" s="10"/>
      <c r="F94" s="12"/>
      <c r="G94" s="13" t="str">
        <f>IF(A94="","",IF(OR(C94="Crédito",C94="Débito"),IF(F94="","⚠️ falta o código de autorização",IF(COUNTIF(Maquininha!$B:$B,F94)=0,"❌ não está na maquininha",IF(ABS(SUMIFS(Maquininha!$D:$D,Maquininha!$B:$B,F94)-D94)&gt;Parâmetros!$B$1,"⚠️ valor diferente","✅"))),IF(C94="Pix",IF(COUNTIFS(Extrato!$A:$A,A94,Extrato!$C:$C,D94)=0,"❌ Pix não achado no extrato","✅"),"—")))</f>
        <v/>
      </c>
      <c r="H94" s="10"/>
    </row>
    <row r="95" spans="1:8" x14ac:dyDescent="0.35">
      <c r="A95" s="9"/>
      <c r="B95" s="10"/>
      <c r="C95" s="10"/>
      <c r="D95" s="11"/>
      <c r="E95" s="10"/>
      <c r="F95" s="12"/>
      <c r="G95" s="13" t="str">
        <f>IF(A95="","",IF(OR(C95="Crédito",C95="Débito"),IF(F95="","⚠️ falta o código de autorização",IF(COUNTIF(Maquininha!$B:$B,F95)=0,"❌ não está na maquininha",IF(ABS(SUMIFS(Maquininha!$D:$D,Maquininha!$B:$B,F95)-D95)&gt;Parâmetros!$B$1,"⚠️ valor diferente","✅"))),IF(C95="Pix",IF(COUNTIFS(Extrato!$A:$A,A95,Extrato!$C:$C,D95)=0,"❌ Pix não achado no extrato","✅"),"—")))</f>
        <v/>
      </c>
      <c r="H95" s="10"/>
    </row>
    <row r="96" spans="1:8" x14ac:dyDescent="0.35">
      <c r="A96" s="9"/>
      <c r="B96" s="10"/>
      <c r="C96" s="10"/>
      <c r="D96" s="11"/>
      <c r="E96" s="10"/>
      <c r="F96" s="12"/>
      <c r="G96" s="13" t="str">
        <f>IF(A96="","",IF(OR(C96="Crédito",C96="Débito"),IF(F96="","⚠️ falta o código de autorização",IF(COUNTIF(Maquininha!$B:$B,F96)=0,"❌ não está na maquininha",IF(ABS(SUMIFS(Maquininha!$D:$D,Maquininha!$B:$B,F96)-D96)&gt;Parâmetros!$B$1,"⚠️ valor diferente","✅"))),IF(C96="Pix",IF(COUNTIFS(Extrato!$A:$A,A96,Extrato!$C:$C,D96)=0,"❌ Pix não achado no extrato","✅"),"—")))</f>
        <v/>
      </c>
      <c r="H96" s="10"/>
    </row>
    <row r="97" spans="1:8" x14ac:dyDescent="0.35">
      <c r="A97" s="9"/>
      <c r="B97" s="10"/>
      <c r="C97" s="10"/>
      <c r="D97" s="11"/>
      <c r="E97" s="10"/>
      <c r="F97" s="12"/>
      <c r="G97" s="13" t="str">
        <f>IF(A97="","",IF(OR(C97="Crédito",C97="Débito"),IF(F97="","⚠️ falta o código de autorização",IF(COUNTIF(Maquininha!$B:$B,F97)=0,"❌ não está na maquininha",IF(ABS(SUMIFS(Maquininha!$D:$D,Maquininha!$B:$B,F97)-D97)&gt;Parâmetros!$B$1,"⚠️ valor diferente","✅"))),IF(C97="Pix",IF(COUNTIFS(Extrato!$A:$A,A97,Extrato!$C:$C,D97)=0,"❌ Pix não achado no extrato","✅"),"—")))</f>
        <v/>
      </c>
      <c r="H97" s="10"/>
    </row>
    <row r="98" spans="1:8" x14ac:dyDescent="0.35">
      <c r="A98" s="9"/>
      <c r="B98" s="10"/>
      <c r="C98" s="10"/>
      <c r="D98" s="11"/>
      <c r="E98" s="10"/>
      <c r="F98" s="12"/>
      <c r="G98" s="13" t="str">
        <f>IF(A98="","",IF(OR(C98="Crédito",C98="Débito"),IF(F98="","⚠️ falta o código de autorização",IF(COUNTIF(Maquininha!$B:$B,F98)=0,"❌ não está na maquininha",IF(ABS(SUMIFS(Maquininha!$D:$D,Maquininha!$B:$B,F98)-D98)&gt;Parâmetros!$B$1,"⚠️ valor diferente","✅"))),IF(C98="Pix",IF(COUNTIFS(Extrato!$A:$A,A98,Extrato!$C:$C,D98)=0,"❌ Pix não achado no extrato","✅"),"—")))</f>
        <v/>
      </c>
      <c r="H98" s="10"/>
    </row>
    <row r="99" spans="1:8" x14ac:dyDescent="0.35">
      <c r="A99" s="9"/>
      <c r="B99" s="10"/>
      <c r="C99" s="10"/>
      <c r="D99" s="11"/>
      <c r="E99" s="10"/>
      <c r="F99" s="12"/>
      <c r="G99" s="13" t="str">
        <f>IF(A99="","",IF(OR(C99="Crédito",C99="Débito"),IF(F99="","⚠️ falta o código de autorização",IF(COUNTIF(Maquininha!$B:$B,F99)=0,"❌ não está na maquininha",IF(ABS(SUMIFS(Maquininha!$D:$D,Maquininha!$B:$B,F99)-D99)&gt;Parâmetros!$B$1,"⚠️ valor diferente","✅"))),IF(C99="Pix",IF(COUNTIFS(Extrato!$A:$A,A99,Extrato!$C:$C,D99)=0,"❌ Pix não achado no extrato","✅"),"—")))</f>
        <v/>
      </c>
      <c r="H99" s="10"/>
    </row>
    <row r="100" spans="1:8" x14ac:dyDescent="0.35">
      <c r="A100" s="9"/>
      <c r="B100" s="10"/>
      <c r="C100" s="10"/>
      <c r="D100" s="11"/>
      <c r="E100" s="10"/>
      <c r="F100" s="12"/>
      <c r="G100" s="13" t="str">
        <f>IF(A100="","",IF(OR(C100="Crédito",C100="Débito"),IF(F100="","⚠️ falta o código de autorização",IF(COUNTIF(Maquininha!$B:$B,F100)=0,"❌ não está na maquininha",IF(ABS(SUMIFS(Maquininha!$D:$D,Maquininha!$B:$B,F100)-D100)&gt;Parâmetros!$B$1,"⚠️ valor diferente","✅"))),IF(C100="Pix",IF(COUNTIFS(Extrato!$A:$A,A100,Extrato!$C:$C,D100)=0,"❌ Pix não achado no extrato","✅"),"—")))</f>
        <v/>
      </c>
      <c r="H100" s="10"/>
    </row>
    <row r="101" spans="1:8" x14ac:dyDescent="0.35">
      <c r="A101" s="9"/>
      <c r="B101" s="10"/>
      <c r="C101" s="10"/>
      <c r="D101" s="11"/>
      <c r="E101" s="10"/>
      <c r="F101" s="12"/>
      <c r="G101" s="13" t="str">
        <f>IF(A101="","",IF(OR(C101="Crédito",C101="Débito"),IF(F101="","⚠️ falta o código de autorização",IF(COUNTIF(Maquininha!$B:$B,F101)=0,"❌ não está na maquininha",IF(ABS(SUMIFS(Maquininha!$D:$D,Maquininha!$B:$B,F101)-D101)&gt;Parâmetros!$B$1,"⚠️ valor diferente","✅"))),IF(C101="Pix",IF(COUNTIFS(Extrato!$A:$A,A101,Extrato!$C:$C,D101)=0,"❌ Pix não achado no extrato","✅"),"—")))</f>
        <v/>
      </c>
      <c r="H101" s="10"/>
    </row>
    <row r="102" spans="1:8" x14ac:dyDescent="0.35">
      <c r="A102" s="9"/>
      <c r="B102" s="10"/>
      <c r="C102" s="10"/>
      <c r="D102" s="11"/>
      <c r="E102" s="10"/>
      <c r="F102" s="12"/>
      <c r="G102" s="13" t="str">
        <f>IF(A102="","",IF(OR(C102="Crédito",C102="Débito"),IF(F102="","⚠️ falta o código de autorização",IF(COUNTIF(Maquininha!$B:$B,F102)=0,"❌ não está na maquininha",IF(ABS(SUMIFS(Maquininha!$D:$D,Maquininha!$B:$B,F102)-D102)&gt;Parâmetros!$B$1,"⚠️ valor diferente","✅"))),IF(C102="Pix",IF(COUNTIFS(Extrato!$A:$A,A102,Extrato!$C:$C,D102)=0,"❌ Pix não achado no extrato","✅"),"—")))</f>
        <v/>
      </c>
      <c r="H102" s="10"/>
    </row>
    <row r="103" spans="1:8" x14ac:dyDescent="0.35">
      <c r="A103" s="9"/>
      <c r="B103" s="10"/>
      <c r="C103" s="10"/>
      <c r="D103" s="11"/>
      <c r="E103" s="10"/>
      <c r="F103" s="12"/>
      <c r="G103" s="13" t="str">
        <f>IF(A103="","",IF(OR(C103="Crédito",C103="Débito"),IF(F103="","⚠️ falta o código de autorização",IF(COUNTIF(Maquininha!$B:$B,F103)=0,"❌ não está na maquininha",IF(ABS(SUMIFS(Maquininha!$D:$D,Maquininha!$B:$B,F103)-D103)&gt;Parâmetros!$B$1,"⚠️ valor diferente","✅"))),IF(C103="Pix",IF(COUNTIFS(Extrato!$A:$A,A103,Extrato!$C:$C,D103)=0,"❌ Pix não achado no extrato","✅"),"—")))</f>
        <v/>
      </c>
      <c r="H103" s="10"/>
    </row>
    <row r="104" spans="1:8" x14ac:dyDescent="0.35">
      <c r="A104" s="9"/>
      <c r="B104" s="10"/>
      <c r="C104" s="10"/>
      <c r="D104" s="11"/>
      <c r="E104" s="10"/>
      <c r="F104" s="12"/>
      <c r="G104" s="13" t="str">
        <f>IF(A104="","",IF(OR(C104="Crédito",C104="Débito"),IF(F104="","⚠️ falta o código de autorização",IF(COUNTIF(Maquininha!$B:$B,F104)=0,"❌ não está na maquininha",IF(ABS(SUMIFS(Maquininha!$D:$D,Maquininha!$B:$B,F104)-D104)&gt;Parâmetros!$B$1,"⚠️ valor diferente","✅"))),IF(C104="Pix",IF(COUNTIFS(Extrato!$A:$A,A104,Extrato!$C:$C,D104)=0,"❌ Pix não achado no extrato","✅"),"—")))</f>
        <v/>
      </c>
      <c r="H104" s="10"/>
    </row>
    <row r="105" spans="1:8" x14ac:dyDescent="0.35">
      <c r="A105" s="9"/>
      <c r="B105" s="10"/>
      <c r="C105" s="10"/>
      <c r="D105" s="11"/>
      <c r="E105" s="10"/>
      <c r="F105" s="12"/>
      <c r="G105" s="13" t="str">
        <f>IF(A105="","",IF(OR(C105="Crédito",C105="Débito"),IF(F105="","⚠️ falta o código de autorização",IF(COUNTIF(Maquininha!$B:$B,F105)=0,"❌ não está na maquininha",IF(ABS(SUMIFS(Maquininha!$D:$D,Maquininha!$B:$B,F105)-D105)&gt;Parâmetros!$B$1,"⚠️ valor diferente","✅"))),IF(C105="Pix",IF(COUNTIFS(Extrato!$A:$A,A105,Extrato!$C:$C,D105)=0,"❌ Pix não achado no extrato","✅"),"—")))</f>
        <v/>
      </c>
      <c r="H105" s="10"/>
    </row>
    <row r="106" spans="1:8" x14ac:dyDescent="0.35">
      <c r="A106" s="9"/>
      <c r="B106" s="10"/>
      <c r="C106" s="10"/>
      <c r="D106" s="11"/>
      <c r="E106" s="10"/>
      <c r="F106" s="12"/>
      <c r="G106" s="13" t="str">
        <f>IF(A106="","",IF(OR(C106="Crédito",C106="Débito"),IF(F106="","⚠️ falta o código de autorização",IF(COUNTIF(Maquininha!$B:$B,F106)=0,"❌ não está na maquininha",IF(ABS(SUMIFS(Maquininha!$D:$D,Maquininha!$B:$B,F106)-D106)&gt;Parâmetros!$B$1,"⚠️ valor diferente","✅"))),IF(C106="Pix",IF(COUNTIFS(Extrato!$A:$A,A106,Extrato!$C:$C,D106)=0,"❌ Pix não achado no extrato","✅"),"—")))</f>
        <v/>
      </c>
      <c r="H106" s="10"/>
    </row>
    <row r="107" spans="1:8" x14ac:dyDescent="0.35">
      <c r="A107" s="9"/>
      <c r="B107" s="10"/>
      <c r="C107" s="10"/>
      <c r="D107" s="11"/>
      <c r="E107" s="10"/>
      <c r="F107" s="12"/>
      <c r="G107" s="13" t="str">
        <f>IF(A107="","",IF(OR(C107="Crédito",C107="Débito"),IF(F107="","⚠️ falta o código de autorização",IF(COUNTIF(Maquininha!$B:$B,F107)=0,"❌ não está na maquininha",IF(ABS(SUMIFS(Maquininha!$D:$D,Maquininha!$B:$B,F107)-D107)&gt;Parâmetros!$B$1,"⚠️ valor diferente","✅"))),IF(C107="Pix",IF(COUNTIFS(Extrato!$A:$A,A107,Extrato!$C:$C,D107)=0,"❌ Pix não achado no extrato","✅"),"—")))</f>
        <v/>
      </c>
      <c r="H107" s="10"/>
    </row>
    <row r="108" spans="1:8" x14ac:dyDescent="0.35">
      <c r="A108" s="9"/>
      <c r="B108" s="10"/>
      <c r="C108" s="10"/>
      <c r="D108" s="11"/>
      <c r="E108" s="10"/>
      <c r="F108" s="12"/>
      <c r="G108" s="13" t="str">
        <f>IF(A108="","",IF(OR(C108="Crédito",C108="Débito"),IF(F108="","⚠️ falta o código de autorização",IF(COUNTIF(Maquininha!$B:$B,F108)=0,"❌ não está na maquininha",IF(ABS(SUMIFS(Maquininha!$D:$D,Maquininha!$B:$B,F108)-D108)&gt;Parâmetros!$B$1,"⚠️ valor diferente","✅"))),IF(C108="Pix",IF(COUNTIFS(Extrato!$A:$A,A108,Extrato!$C:$C,D108)=0,"❌ Pix não achado no extrato","✅"),"—")))</f>
        <v/>
      </c>
      <c r="H108" s="10"/>
    </row>
    <row r="109" spans="1:8" x14ac:dyDescent="0.35">
      <c r="A109" s="9"/>
      <c r="B109" s="10"/>
      <c r="C109" s="10"/>
      <c r="D109" s="11"/>
      <c r="E109" s="10"/>
      <c r="F109" s="12"/>
      <c r="G109" s="13" t="str">
        <f>IF(A109="","",IF(OR(C109="Crédito",C109="Débito"),IF(F109="","⚠️ falta o código de autorização",IF(COUNTIF(Maquininha!$B:$B,F109)=0,"❌ não está na maquininha",IF(ABS(SUMIFS(Maquininha!$D:$D,Maquininha!$B:$B,F109)-D109)&gt;Parâmetros!$B$1,"⚠️ valor diferente","✅"))),IF(C109="Pix",IF(COUNTIFS(Extrato!$A:$A,A109,Extrato!$C:$C,D109)=0,"❌ Pix não achado no extrato","✅"),"—")))</f>
        <v/>
      </c>
      <c r="H109" s="10"/>
    </row>
    <row r="110" spans="1:8" x14ac:dyDescent="0.35">
      <c r="A110" s="9"/>
      <c r="B110" s="10"/>
      <c r="C110" s="10"/>
      <c r="D110" s="11"/>
      <c r="E110" s="10"/>
      <c r="F110" s="12"/>
      <c r="G110" s="13" t="str">
        <f>IF(A110="","",IF(OR(C110="Crédito",C110="Débito"),IF(F110="","⚠️ falta o código de autorização",IF(COUNTIF(Maquininha!$B:$B,F110)=0,"❌ não está na maquininha",IF(ABS(SUMIFS(Maquininha!$D:$D,Maquininha!$B:$B,F110)-D110)&gt;Parâmetros!$B$1,"⚠️ valor diferente","✅"))),IF(C110="Pix",IF(COUNTIFS(Extrato!$A:$A,A110,Extrato!$C:$C,D110)=0,"❌ Pix não achado no extrato","✅"),"—")))</f>
        <v/>
      </c>
      <c r="H110" s="10"/>
    </row>
    <row r="111" spans="1:8" x14ac:dyDescent="0.35">
      <c r="A111" s="9"/>
      <c r="B111" s="10"/>
      <c r="C111" s="10"/>
      <c r="D111" s="11"/>
      <c r="E111" s="10"/>
      <c r="F111" s="12"/>
      <c r="G111" s="13" t="str">
        <f>IF(A111="","",IF(OR(C111="Crédito",C111="Débito"),IF(F111="","⚠️ falta o código de autorização",IF(COUNTIF(Maquininha!$B:$B,F111)=0,"❌ não está na maquininha",IF(ABS(SUMIFS(Maquininha!$D:$D,Maquininha!$B:$B,F111)-D111)&gt;Parâmetros!$B$1,"⚠️ valor diferente","✅"))),IF(C111="Pix",IF(COUNTIFS(Extrato!$A:$A,A111,Extrato!$C:$C,D111)=0,"❌ Pix não achado no extrato","✅"),"—")))</f>
        <v/>
      </c>
      <c r="H111" s="10"/>
    </row>
    <row r="112" spans="1:8" x14ac:dyDescent="0.35">
      <c r="A112" s="9"/>
      <c r="B112" s="10"/>
      <c r="C112" s="10"/>
      <c r="D112" s="11"/>
      <c r="E112" s="10"/>
      <c r="F112" s="12"/>
      <c r="G112" s="13" t="str">
        <f>IF(A112="","",IF(OR(C112="Crédito",C112="Débito"),IF(F112="","⚠️ falta o código de autorização",IF(COUNTIF(Maquininha!$B:$B,F112)=0,"❌ não está na maquininha",IF(ABS(SUMIFS(Maquininha!$D:$D,Maquininha!$B:$B,F112)-D112)&gt;Parâmetros!$B$1,"⚠️ valor diferente","✅"))),IF(C112="Pix",IF(COUNTIFS(Extrato!$A:$A,A112,Extrato!$C:$C,D112)=0,"❌ Pix não achado no extrato","✅"),"—")))</f>
        <v/>
      </c>
      <c r="H112" s="10"/>
    </row>
    <row r="113" spans="1:8" x14ac:dyDescent="0.35">
      <c r="A113" s="9"/>
      <c r="B113" s="10"/>
      <c r="C113" s="10"/>
      <c r="D113" s="11"/>
      <c r="E113" s="10"/>
      <c r="F113" s="12"/>
      <c r="G113" s="13" t="str">
        <f>IF(A113="","",IF(OR(C113="Crédito",C113="Débito"),IF(F113="","⚠️ falta o código de autorização",IF(COUNTIF(Maquininha!$B:$B,F113)=0,"❌ não está na maquininha",IF(ABS(SUMIFS(Maquininha!$D:$D,Maquininha!$B:$B,F113)-D113)&gt;Parâmetros!$B$1,"⚠️ valor diferente","✅"))),IF(C113="Pix",IF(COUNTIFS(Extrato!$A:$A,A113,Extrato!$C:$C,D113)=0,"❌ Pix não achado no extrato","✅"),"—")))</f>
        <v/>
      </c>
      <c r="H113" s="10"/>
    </row>
    <row r="114" spans="1:8" x14ac:dyDescent="0.35">
      <c r="A114" s="9"/>
      <c r="B114" s="10"/>
      <c r="C114" s="10"/>
      <c r="D114" s="11"/>
      <c r="E114" s="10"/>
      <c r="F114" s="12"/>
      <c r="G114" s="13" t="str">
        <f>IF(A114="","",IF(OR(C114="Crédito",C114="Débito"),IF(F114="","⚠️ falta o código de autorização",IF(COUNTIF(Maquininha!$B:$B,F114)=0,"❌ não está na maquininha",IF(ABS(SUMIFS(Maquininha!$D:$D,Maquininha!$B:$B,F114)-D114)&gt;Parâmetros!$B$1,"⚠️ valor diferente","✅"))),IF(C114="Pix",IF(COUNTIFS(Extrato!$A:$A,A114,Extrato!$C:$C,D114)=0,"❌ Pix não achado no extrato","✅"),"—")))</f>
        <v/>
      </c>
      <c r="H114" s="10"/>
    </row>
    <row r="115" spans="1:8" x14ac:dyDescent="0.35">
      <c r="A115" s="9"/>
      <c r="B115" s="10"/>
      <c r="C115" s="10"/>
      <c r="D115" s="11"/>
      <c r="E115" s="10"/>
      <c r="F115" s="12"/>
      <c r="G115" s="13" t="str">
        <f>IF(A115="","",IF(OR(C115="Crédito",C115="Débito"),IF(F115="","⚠️ falta o código de autorização",IF(COUNTIF(Maquininha!$B:$B,F115)=0,"❌ não está na maquininha",IF(ABS(SUMIFS(Maquininha!$D:$D,Maquininha!$B:$B,F115)-D115)&gt;Parâmetros!$B$1,"⚠️ valor diferente","✅"))),IF(C115="Pix",IF(COUNTIFS(Extrato!$A:$A,A115,Extrato!$C:$C,D115)=0,"❌ Pix não achado no extrato","✅"),"—")))</f>
        <v/>
      </c>
      <c r="H115" s="10"/>
    </row>
    <row r="116" spans="1:8" x14ac:dyDescent="0.35">
      <c r="A116" s="9"/>
      <c r="B116" s="10"/>
      <c r="C116" s="10"/>
      <c r="D116" s="11"/>
      <c r="E116" s="10"/>
      <c r="F116" s="12"/>
      <c r="G116" s="13" t="str">
        <f>IF(A116="","",IF(OR(C116="Crédito",C116="Débito"),IF(F116="","⚠️ falta o código de autorização",IF(COUNTIF(Maquininha!$B:$B,F116)=0,"❌ não está na maquininha",IF(ABS(SUMIFS(Maquininha!$D:$D,Maquininha!$B:$B,F116)-D116)&gt;Parâmetros!$B$1,"⚠️ valor diferente","✅"))),IF(C116="Pix",IF(COUNTIFS(Extrato!$A:$A,A116,Extrato!$C:$C,D116)=0,"❌ Pix não achado no extrato","✅"),"—")))</f>
        <v/>
      </c>
      <c r="H116" s="10"/>
    </row>
    <row r="117" spans="1:8" x14ac:dyDescent="0.35">
      <c r="A117" s="9"/>
      <c r="B117" s="10"/>
      <c r="C117" s="10"/>
      <c r="D117" s="11"/>
      <c r="E117" s="10"/>
      <c r="F117" s="12"/>
      <c r="G117" s="13" t="str">
        <f>IF(A117="","",IF(OR(C117="Crédito",C117="Débito"),IF(F117="","⚠️ falta o código de autorização",IF(COUNTIF(Maquininha!$B:$B,F117)=0,"❌ não está na maquininha",IF(ABS(SUMIFS(Maquininha!$D:$D,Maquininha!$B:$B,F117)-D117)&gt;Parâmetros!$B$1,"⚠️ valor diferente","✅"))),IF(C117="Pix",IF(COUNTIFS(Extrato!$A:$A,A117,Extrato!$C:$C,D117)=0,"❌ Pix não achado no extrato","✅"),"—")))</f>
        <v/>
      </c>
      <c r="H117" s="10"/>
    </row>
    <row r="118" spans="1:8" x14ac:dyDescent="0.35">
      <c r="A118" s="9"/>
      <c r="B118" s="10"/>
      <c r="C118" s="10"/>
      <c r="D118" s="11"/>
      <c r="E118" s="10"/>
      <c r="F118" s="12"/>
      <c r="G118" s="13" t="str">
        <f>IF(A118="","",IF(OR(C118="Crédito",C118="Débito"),IF(F118="","⚠️ falta o código de autorização",IF(COUNTIF(Maquininha!$B:$B,F118)=0,"❌ não está na maquininha",IF(ABS(SUMIFS(Maquininha!$D:$D,Maquininha!$B:$B,F118)-D118)&gt;Parâmetros!$B$1,"⚠️ valor diferente","✅"))),IF(C118="Pix",IF(COUNTIFS(Extrato!$A:$A,A118,Extrato!$C:$C,D118)=0,"❌ Pix não achado no extrato","✅"),"—")))</f>
        <v/>
      </c>
      <c r="H118" s="10"/>
    </row>
    <row r="119" spans="1:8" x14ac:dyDescent="0.35">
      <c r="A119" s="9"/>
      <c r="B119" s="10"/>
      <c r="C119" s="10"/>
      <c r="D119" s="11"/>
      <c r="E119" s="10"/>
      <c r="F119" s="12"/>
      <c r="G119" s="13" t="str">
        <f>IF(A119="","",IF(OR(C119="Crédito",C119="Débito"),IF(F119="","⚠️ falta o código de autorização",IF(COUNTIF(Maquininha!$B:$B,F119)=0,"❌ não está na maquininha",IF(ABS(SUMIFS(Maquininha!$D:$D,Maquininha!$B:$B,F119)-D119)&gt;Parâmetros!$B$1,"⚠️ valor diferente","✅"))),IF(C119="Pix",IF(COUNTIFS(Extrato!$A:$A,A119,Extrato!$C:$C,D119)=0,"❌ Pix não achado no extrato","✅"),"—")))</f>
        <v/>
      </c>
      <c r="H119" s="10"/>
    </row>
    <row r="120" spans="1:8" x14ac:dyDescent="0.35">
      <c r="A120" s="9"/>
      <c r="B120" s="10"/>
      <c r="C120" s="10"/>
      <c r="D120" s="11"/>
      <c r="E120" s="10"/>
      <c r="F120" s="12"/>
      <c r="G120" s="13" t="str">
        <f>IF(A120="","",IF(OR(C120="Crédito",C120="Débito"),IF(F120="","⚠️ falta o código de autorização",IF(COUNTIF(Maquininha!$B:$B,F120)=0,"❌ não está na maquininha",IF(ABS(SUMIFS(Maquininha!$D:$D,Maquininha!$B:$B,F120)-D120)&gt;Parâmetros!$B$1,"⚠️ valor diferente","✅"))),IF(C120="Pix",IF(COUNTIFS(Extrato!$A:$A,A120,Extrato!$C:$C,D120)=0,"❌ Pix não achado no extrato","✅"),"—")))</f>
        <v/>
      </c>
      <c r="H120" s="10"/>
    </row>
    <row r="121" spans="1:8" x14ac:dyDescent="0.35">
      <c r="A121" s="9"/>
      <c r="B121" s="10"/>
      <c r="C121" s="10"/>
      <c r="D121" s="11"/>
      <c r="E121" s="10"/>
      <c r="F121" s="12"/>
      <c r="G121" s="13" t="str">
        <f>IF(A121="","",IF(OR(C121="Crédito",C121="Débito"),IF(F121="","⚠️ falta o código de autorização",IF(COUNTIF(Maquininha!$B:$B,F121)=0,"❌ não está na maquininha",IF(ABS(SUMIFS(Maquininha!$D:$D,Maquininha!$B:$B,F121)-D121)&gt;Parâmetros!$B$1,"⚠️ valor diferente","✅"))),IF(C121="Pix",IF(COUNTIFS(Extrato!$A:$A,A121,Extrato!$C:$C,D121)=0,"❌ Pix não achado no extrato","✅"),"—")))</f>
        <v/>
      </c>
      <c r="H121" s="10"/>
    </row>
    <row r="122" spans="1:8" x14ac:dyDescent="0.35">
      <c r="A122" s="9"/>
      <c r="B122" s="10"/>
      <c r="C122" s="10"/>
      <c r="D122" s="11"/>
      <c r="E122" s="10"/>
      <c r="F122" s="12"/>
      <c r="G122" s="13" t="str">
        <f>IF(A122="","",IF(OR(C122="Crédito",C122="Débito"),IF(F122="","⚠️ falta o código de autorização",IF(COUNTIF(Maquininha!$B:$B,F122)=0,"❌ não está na maquininha",IF(ABS(SUMIFS(Maquininha!$D:$D,Maquininha!$B:$B,F122)-D122)&gt;Parâmetros!$B$1,"⚠️ valor diferente","✅"))),IF(C122="Pix",IF(COUNTIFS(Extrato!$A:$A,A122,Extrato!$C:$C,D122)=0,"❌ Pix não achado no extrato","✅"),"—")))</f>
        <v/>
      </c>
      <c r="H122" s="10"/>
    </row>
    <row r="123" spans="1:8" x14ac:dyDescent="0.35">
      <c r="A123" s="9"/>
      <c r="B123" s="10"/>
      <c r="C123" s="10"/>
      <c r="D123" s="11"/>
      <c r="E123" s="10"/>
      <c r="F123" s="12"/>
      <c r="G123" s="13" t="str">
        <f>IF(A123="","",IF(OR(C123="Crédito",C123="Débito"),IF(F123="","⚠️ falta o código de autorização",IF(COUNTIF(Maquininha!$B:$B,F123)=0,"❌ não está na maquininha",IF(ABS(SUMIFS(Maquininha!$D:$D,Maquininha!$B:$B,F123)-D123)&gt;Parâmetros!$B$1,"⚠️ valor diferente","✅"))),IF(C123="Pix",IF(COUNTIFS(Extrato!$A:$A,A123,Extrato!$C:$C,D123)=0,"❌ Pix não achado no extrato","✅"),"—")))</f>
        <v/>
      </c>
      <c r="H123" s="10"/>
    </row>
    <row r="124" spans="1:8" x14ac:dyDescent="0.35">
      <c r="A124" s="9"/>
      <c r="B124" s="10"/>
      <c r="C124" s="10"/>
      <c r="D124" s="11"/>
      <c r="E124" s="10"/>
      <c r="F124" s="12"/>
      <c r="G124" s="13" t="str">
        <f>IF(A124="","",IF(OR(C124="Crédito",C124="Débito"),IF(F124="","⚠️ falta o código de autorização",IF(COUNTIF(Maquininha!$B:$B,F124)=0,"❌ não está na maquininha",IF(ABS(SUMIFS(Maquininha!$D:$D,Maquininha!$B:$B,F124)-D124)&gt;Parâmetros!$B$1,"⚠️ valor diferente","✅"))),IF(C124="Pix",IF(COUNTIFS(Extrato!$A:$A,A124,Extrato!$C:$C,D124)=0,"❌ Pix não achado no extrato","✅"),"—")))</f>
        <v/>
      </c>
      <c r="H124" s="10"/>
    </row>
    <row r="125" spans="1:8" x14ac:dyDescent="0.35">
      <c r="A125" s="9"/>
      <c r="B125" s="10"/>
      <c r="C125" s="10"/>
      <c r="D125" s="11"/>
      <c r="E125" s="10"/>
      <c r="F125" s="12"/>
      <c r="G125" s="13" t="str">
        <f>IF(A125="","",IF(OR(C125="Crédito",C125="Débito"),IF(F125="","⚠️ falta o código de autorização",IF(COUNTIF(Maquininha!$B:$B,F125)=0,"❌ não está na maquininha",IF(ABS(SUMIFS(Maquininha!$D:$D,Maquininha!$B:$B,F125)-D125)&gt;Parâmetros!$B$1,"⚠️ valor diferente","✅"))),IF(C125="Pix",IF(COUNTIFS(Extrato!$A:$A,A125,Extrato!$C:$C,D125)=0,"❌ Pix não achado no extrato","✅"),"—")))</f>
        <v/>
      </c>
      <c r="H125" s="10"/>
    </row>
    <row r="126" spans="1:8" x14ac:dyDescent="0.35">
      <c r="A126" s="9"/>
      <c r="B126" s="10"/>
      <c r="C126" s="10"/>
      <c r="D126" s="11"/>
      <c r="E126" s="10"/>
      <c r="F126" s="12"/>
      <c r="G126" s="13" t="str">
        <f>IF(A126="","",IF(OR(C126="Crédito",C126="Débito"),IF(F126="","⚠️ falta o código de autorização",IF(COUNTIF(Maquininha!$B:$B,F126)=0,"❌ não está na maquininha",IF(ABS(SUMIFS(Maquininha!$D:$D,Maquininha!$B:$B,F126)-D126)&gt;Parâmetros!$B$1,"⚠️ valor diferente","✅"))),IF(C126="Pix",IF(COUNTIFS(Extrato!$A:$A,A126,Extrato!$C:$C,D126)=0,"❌ Pix não achado no extrato","✅"),"—")))</f>
        <v/>
      </c>
      <c r="H126" s="10"/>
    </row>
    <row r="127" spans="1:8" x14ac:dyDescent="0.35">
      <c r="A127" s="9"/>
      <c r="B127" s="10"/>
      <c r="C127" s="10"/>
      <c r="D127" s="11"/>
      <c r="E127" s="10"/>
      <c r="F127" s="12"/>
      <c r="G127" s="13" t="str">
        <f>IF(A127="","",IF(OR(C127="Crédito",C127="Débito"),IF(F127="","⚠️ falta o código de autorização",IF(COUNTIF(Maquininha!$B:$B,F127)=0,"❌ não está na maquininha",IF(ABS(SUMIFS(Maquininha!$D:$D,Maquininha!$B:$B,F127)-D127)&gt;Parâmetros!$B$1,"⚠️ valor diferente","✅"))),IF(C127="Pix",IF(COUNTIFS(Extrato!$A:$A,A127,Extrato!$C:$C,D127)=0,"❌ Pix não achado no extrato","✅"),"—")))</f>
        <v/>
      </c>
      <c r="H127" s="10"/>
    </row>
    <row r="128" spans="1:8" x14ac:dyDescent="0.35">
      <c r="A128" s="9"/>
      <c r="B128" s="10"/>
      <c r="C128" s="10"/>
      <c r="D128" s="11"/>
      <c r="E128" s="10"/>
      <c r="F128" s="12"/>
      <c r="G128" s="13" t="str">
        <f>IF(A128="","",IF(OR(C128="Crédito",C128="Débito"),IF(F128="","⚠️ falta o código de autorização",IF(COUNTIF(Maquininha!$B:$B,F128)=0,"❌ não está na maquininha",IF(ABS(SUMIFS(Maquininha!$D:$D,Maquininha!$B:$B,F128)-D128)&gt;Parâmetros!$B$1,"⚠️ valor diferente","✅"))),IF(C128="Pix",IF(COUNTIFS(Extrato!$A:$A,A128,Extrato!$C:$C,D128)=0,"❌ Pix não achado no extrato","✅"),"—")))</f>
        <v/>
      </c>
      <c r="H128" s="10"/>
    </row>
    <row r="129" spans="1:8" x14ac:dyDescent="0.35">
      <c r="A129" s="9"/>
      <c r="B129" s="10"/>
      <c r="C129" s="10"/>
      <c r="D129" s="11"/>
      <c r="E129" s="10"/>
      <c r="F129" s="12"/>
      <c r="G129" s="13" t="str">
        <f>IF(A129="","",IF(OR(C129="Crédito",C129="Débito"),IF(F129="","⚠️ falta o código de autorização",IF(COUNTIF(Maquininha!$B:$B,F129)=0,"❌ não está na maquininha",IF(ABS(SUMIFS(Maquininha!$D:$D,Maquininha!$B:$B,F129)-D129)&gt;Parâmetros!$B$1,"⚠️ valor diferente","✅"))),IF(C129="Pix",IF(COUNTIFS(Extrato!$A:$A,A129,Extrato!$C:$C,D129)=0,"❌ Pix não achado no extrato","✅"),"—")))</f>
        <v/>
      </c>
      <c r="H129" s="10"/>
    </row>
    <row r="130" spans="1:8" x14ac:dyDescent="0.35">
      <c r="A130" s="9"/>
      <c r="B130" s="10"/>
      <c r="C130" s="10"/>
      <c r="D130" s="11"/>
      <c r="E130" s="10"/>
      <c r="F130" s="12"/>
      <c r="G130" s="13" t="str">
        <f>IF(A130="","",IF(OR(C130="Crédito",C130="Débito"),IF(F130="","⚠️ falta o código de autorização",IF(COUNTIF(Maquininha!$B:$B,F130)=0,"❌ não está na maquininha",IF(ABS(SUMIFS(Maquininha!$D:$D,Maquininha!$B:$B,F130)-D130)&gt;Parâmetros!$B$1,"⚠️ valor diferente","✅"))),IF(C130="Pix",IF(COUNTIFS(Extrato!$A:$A,A130,Extrato!$C:$C,D130)=0,"❌ Pix não achado no extrato","✅"),"—")))</f>
        <v/>
      </c>
      <c r="H130" s="10"/>
    </row>
    <row r="131" spans="1:8" x14ac:dyDescent="0.35">
      <c r="A131" s="9"/>
      <c r="B131" s="10"/>
      <c r="C131" s="10"/>
      <c r="D131" s="11"/>
      <c r="E131" s="10"/>
      <c r="F131" s="12"/>
      <c r="G131" s="13" t="str">
        <f>IF(A131="","",IF(OR(C131="Crédito",C131="Débito"),IF(F131="","⚠️ falta o código de autorização",IF(COUNTIF(Maquininha!$B:$B,F131)=0,"❌ não está na maquininha",IF(ABS(SUMIFS(Maquininha!$D:$D,Maquininha!$B:$B,F131)-D131)&gt;Parâmetros!$B$1,"⚠️ valor diferente","✅"))),IF(C131="Pix",IF(COUNTIFS(Extrato!$A:$A,A131,Extrato!$C:$C,D131)=0,"❌ Pix não achado no extrato","✅"),"—")))</f>
        <v/>
      </c>
      <c r="H131" s="10"/>
    </row>
    <row r="132" spans="1:8" x14ac:dyDescent="0.35">
      <c r="A132" s="9"/>
      <c r="B132" s="10"/>
      <c r="C132" s="10"/>
      <c r="D132" s="11"/>
      <c r="E132" s="10"/>
      <c r="F132" s="12"/>
      <c r="G132" s="13" t="str">
        <f>IF(A132="","",IF(OR(C132="Crédito",C132="Débito"),IF(F132="","⚠️ falta o código de autorização",IF(COUNTIF(Maquininha!$B:$B,F132)=0,"❌ não está na maquininha",IF(ABS(SUMIFS(Maquininha!$D:$D,Maquininha!$B:$B,F132)-D132)&gt;Parâmetros!$B$1,"⚠️ valor diferente","✅"))),IF(C132="Pix",IF(COUNTIFS(Extrato!$A:$A,A132,Extrato!$C:$C,D132)=0,"❌ Pix não achado no extrato","✅"),"—")))</f>
        <v/>
      </c>
      <c r="H132" s="10"/>
    </row>
    <row r="133" spans="1:8" x14ac:dyDescent="0.35">
      <c r="A133" s="9"/>
      <c r="B133" s="10"/>
      <c r="C133" s="10"/>
      <c r="D133" s="11"/>
      <c r="E133" s="10"/>
      <c r="F133" s="12"/>
      <c r="G133" s="13" t="str">
        <f>IF(A133="","",IF(OR(C133="Crédito",C133="Débito"),IF(F133="","⚠️ falta o código de autorização",IF(COUNTIF(Maquininha!$B:$B,F133)=0,"❌ não está na maquininha",IF(ABS(SUMIFS(Maquininha!$D:$D,Maquininha!$B:$B,F133)-D133)&gt;Parâmetros!$B$1,"⚠️ valor diferente","✅"))),IF(C133="Pix",IF(COUNTIFS(Extrato!$A:$A,A133,Extrato!$C:$C,D133)=0,"❌ Pix não achado no extrato","✅"),"—")))</f>
        <v/>
      </c>
      <c r="H133" s="10"/>
    </row>
    <row r="134" spans="1:8" x14ac:dyDescent="0.35">
      <c r="A134" s="9"/>
      <c r="B134" s="10"/>
      <c r="C134" s="10"/>
      <c r="D134" s="11"/>
      <c r="E134" s="10"/>
      <c r="F134" s="12"/>
      <c r="G134" s="13" t="str">
        <f>IF(A134="","",IF(OR(C134="Crédito",C134="Débito"),IF(F134="","⚠️ falta o código de autorização",IF(COUNTIF(Maquininha!$B:$B,F134)=0,"❌ não está na maquininha",IF(ABS(SUMIFS(Maquininha!$D:$D,Maquininha!$B:$B,F134)-D134)&gt;Parâmetros!$B$1,"⚠️ valor diferente","✅"))),IF(C134="Pix",IF(COUNTIFS(Extrato!$A:$A,A134,Extrato!$C:$C,D134)=0,"❌ Pix não achado no extrato","✅"),"—")))</f>
        <v/>
      </c>
      <c r="H134" s="10"/>
    </row>
    <row r="135" spans="1:8" x14ac:dyDescent="0.35">
      <c r="A135" s="9"/>
      <c r="B135" s="10"/>
      <c r="C135" s="10"/>
      <c r="D135" s="11"/>
      <c r="E135" s="10"/>
      <c r="F135" s="12"/>
      <c r="G135" s="13" t="str">
        <f>IF(A135="","",IF(OR(C135="Crédito",C135="Débito"),IF(F135="","⚠️ falta o código de autorização",IF(COUNTIF(Maquininha!$B:$B,F135)=0,"❌ não está na maquininha",IF(ABS(SUMIFS(Maquininha!$D:$D,Maquininha!$B:$B,F135)-D135)&gt;Parâmetros!$B$1,"⚠️ valor diferente","✅"))),IF(C135="Pix",IF(COUNTIFS(Extrato!$A:$A,A135,Extrato!$C:$C,D135)=0,"❌ Pix não achado no extrato","✅"),"—")))</f>
        <v/>
      </c>
      <c r="H135" s="10"/>
    </row>
    <row r="136" spans="1:8" x14ac:dyDescent="0.35">
      <c r="A136" s="9"/>
      <c r="B136" s="10"/>
      <c r="C136" s="10"/>
      <c r="D136" s="11"/>
      <c r="E136" s="10"/>
      <c r="F136" s="12"/>
      <c r="G136" s="13" t="str">
        <f>IF(A136="","",IF(OR(C136="Crédito",C136="Débito"),IF(F136="","⚠️ falta o código de autorização",IF(COUNTIF(Maquininha!$B:$B,F136)=0,"❌ não está na maquininha",IF(ABS(SUMIFS(Maquininha!$D:$D,Maquininha!$B:$B,F136)-D136)&gt;Parâmetros!$B$1,"⚠️ valor diferente","✅"))),IF(C136="Pix",IF(COUNTIFS(Extrato!$A:$A,A136,Extrato!$C:$C,D136)=0,"❌ Pix não achado no extrato","✅"),"—")))</f>
        <v/>
      </c>
      <c r="H136" s="10"/>
    </row>
    <row r="137" spans="1:8" x14ac:dyDescent="0.35">
      <c r="A137" s="9"/>
      <c r="B137" s="10"/>
      <c r="C137" s="10"/>
      <c r="D137" s="11"/>
      <c r="E137" s="10"/>
      <c r="F137" s="12"/>
      <c r="G137" s="13" t="str">
        <f>IF(A137="","",IF(OR(C137="Crédito",C137="Débito"),IF(F137="","⚠️ falta o código de autorização",IF(COUNTIF(Maquininha!$B:$B,F137)=0,"❌ não está na maquininha",IF(ABS(SUMIFS(Maquininha!$D:$D,Maquininha!$B:$B,F137)-D137)&gt;Parâmetros!$B$1,"⚠️ valor diferente","✅"))),IF(C137="Pix",IF(COUNTIFS(Extrato!$A:$A,A137,Extrato!$C:$C,D137)=0,"❌ Pix não achado no extrato","✅"),"—")))</f>
        <v/>
      </c>
      <c r="H137" s="10"/>
    </row>
    <row r="138" spans="1:8" x14ac:dyDescent="0.35">
      <c r="A138" s="9"/>
      <c r="B138" s="10"/>
      <c r="C138" s="10"/>
      <c r="D138" s="11"/>
      <c r="E138" s="10"/>
      <c r="F138" s="12"/>
      <c r="G138" s="13" t="str">
        <f>IF(A138="","",IF(OR(C138="Crédito",C138="Débito"),IF(F138="","⚠️ falta o código de autorização",IF(COUNTIF(Maquininha!$B:$B,F138)=0,"❌ não está na maquininha",IF(ABS(SUMIFS(Maquininha!$D:$D,Maquininha!$B:$B,F138)-D138)&gt;Parâmetros!$B$1,"⚠️ valor diferente","✅"))),IF(C138="Pix",IF(COUNTIFS(Extrato!$A:$A,A138,Extrato!$C:$C,D138)=0,"❌ Pix não achado no extrato","✅"),"—")))</f>
        <v/>
      </c>
      <c r="H138" s="10"/>
    </row>
    <row r="139" spans="1:8" x14ac:dyDescent="0.35">
      <c r="A139" s="9"/>
      <c r="B139" s="10"/>
      <c r="C139" s="10"/>
      <c r="D139" s="11"/>
      <c r="E139" s="10"/>
      <c r="F139" s="12"/>
      <c r="G139" s="13" t="str">
        <f>IF(A139="","",IF(OR(C139="Crédito",C139="Débito"),IF(F139="","⚠️ falta o código de autorização",IF(COUNTIF(Maquininha!$B:$B,F139)=0,"❌ não está na maquininha",IF(ABS(SUMIFS(Maquininha!$D:$D,Maquininha!$B:$B,F139)-D139)&gt;Parâmetros!$B$1,"⚠️ valor diferente","✅"))),IF(C139="Pix",IF(COUNTIFS(Extrato!$A:$A,A139,Extrato!$C:$C,D139)=0,"❌ Pix não achado no extrato","✅"),"—")))</f>
        <v/>
      </c>
      <c r="H139" s="10"/>
    </row>
    <row r="140" spans="1:8" x14ac:dyDescent="0.35">
      <c r="A140" s="9"/>
      <c r="B140" s="10"/>
      <c r="C140" s="10"/>
      <c r="D140" s="11"/>
      <c r="E140" s="10"/>
      <c r="F140" s="12"/>
      <c r="G140" s="13" t="str">
        <f>IF(A140="","",IF(OR(C140="Crédito",C140="Débito"),IF(F140="","⚠️ falta o código de autorização",IF(COUNTIF(Maquininha!$B:$B,F140)=0,"❌ não está na maquininha",IF(ABS(SUMIFS(Maquininha!$D:$D,Maquininha!$B:$B,F140)-D140)&gt;Parâmetros!$B$1,"⚠️ valor diferente","✅"))),IF(C140="Pix",IF(COUNTIFS(Extrato!$A:$A,A140,Extrato!$C:$C,D140)=0,"❌ Pix não achado no extrato","✅"),"—")))</f>
        <v/>
      </c>
      <c r="H140" s="10"/>
    </row>
    <row r="141" spans="1:8" x14ac:dyDescent="0.35">
      <c r="A141" s="9"/>
      <c r="B141" s="10"/>
      <c r="C141" s="10"/>
      <c r="D141" s="11"/>
      <c r="E141" s="10"/>
      <c r="F141" s="12"/>
      <c r="G141" s="13" t="str">
        <f>IF(A141="","",IF(OR(C141="Crédito",C141="Débito"),IF(F141="","⚠️ falta o código de autorização",IF(COUNTIF(Maquininha!$B:$B,F141)=0,"❌ não está na maquininha",IF(ABS(SUMIFS(Maquininha!$D:$D,Maquininha!$B:$B,F141)-D141)&gt;Parâmetros!$B$1,"⚠️ valor diferente","✅"))),IF(C141="Pix",IF(COUNTIFS(Extrato!$A:$A,A141,Extrato!$C:$C,D141)=0,"❌ Pix não achado no extrato","✅"),"—")))</f>
        <v/>
      </c>
      <c r="H141" s="10"/>
    </row>
    <row r="142" spans="1:8" x14ac:dyDescent="0.35">
      <c r="A142" s="9"/>
      <c r="B142" s="10"/>
      <c r="C142" s="10"/>
      <c r="D142" s="11"/>
      <c r="E142" s="10"/>
      <c r="F142" s="12"/>
      <c r="G142" s="13" t="str">
        <f>IF(A142="","",IF(OR(C142="Crédito",C142="Débito"),IF(F142="","⚠️ falta o código de autorização",IF(COUNTIF(Maquininha!$B:$B,F142)=0,"❌ não está na maquininha",IF(ABS(SUMIFS(Maquininha!$D:$D,Maquininha!$B:$B,F142)-D142)&gt;Parâmetros!$B$1,"⚠️ valor diferente","✅"))),IF(C142="Pix",IF(COUNTIFS(Extrato!$A:$A,A142,Extrato!$C:$C,D142)=0,"❌ Pix não achado no extrato","✅"),"—")))</f>
        <v/>
      </c>
      <c r="H142" s="10"/>
    </row>
    <row r="143" spans="1:8" x14ac:dyDescent="0.35">
      <c r="A143" s="9"/>
      <c r="B143" s="10"/>
      <c r="C143" s="10"/>
      <c r="D143" s="11"/>
      <c r="E143" s="10"/>
      <c r="F143" s="12"/>
      <c r="G143" s="13" t="str">
        <f>IF(A143="","",IF(OR(C143="Crédito",C143="Débito"),IF(F143="","⚠️ falta o código de autorização",IF(COUNTIF(Maquininha!$B:$B,F143)=0,"❌ não está na maquininha",IF(ABS(SUMIFS(Maquininha!$D:$D,Maquininha!$B:$B,F143)-D143)&gt;Parâmetros!$B$1,"⚠️ valor diferente","✅"))),IF(C143="Pix",IF(COUNTIFS(Extrato!$A:$A,A143,Extrato!$C:$C,D143)=0,"❌ Pix não achado no extrato","✅"),"—")))</f>
        <v/>
      </c>
      <c r="H143" s="10"/>
    </row>
    <row r="144" spans="1:8" x14ac:dyDescent="0.35">
      <c r="A144" s="9"/>
      <c r="B144" s="10"/>
      <c r="C144" s="10"/>
      <c r="D144" s="11"/>
      <c r="E144" s="10"/>
      <c r="F144" s="12"/>
      <c r="G144" s="13" t="str">
        <f>IF(A144="","",IF(OR(C144="Crédito",C144="Débito"),IF(F144="","⚠️ falta o código de autorização",IF(COUNTIF(Maquininha!$B:$B,F144)=0,"❌ não está na maquininha",IF(ABS(SUMIFS(Maquininha!$D:$D,Maquininha!$B:$B,F144)-D144)&gt;Parâmetros!$B$1,"⚠️ valor diferente","✅"))),IF(C144="Pix",IF(COUNTIFS(Extrato!$A:$A,A144,Extrato!$C:$C,D144)=0,"❌ Pix não achado no extrato","✅"),"—")))</f>
        <v/>
      </c>
      <c r="H144" s="10"/>
    </row>
    <row r="145" spans="1:8" x14ac:dyDescent="0.35">
      <c r="A145" s="9"/>
      <c r="B145" s="10"/>
      <c r="C145" s="10"/>
      <c r="D145" s="11"/>
      <c r="E145" s="10"/>
      <c r="F145" s="12"/>
      <c r="G145" s="13" t="str">
        <f>IF(A145="","",IF(OR(C145="Crédito",C145="Débito"),IF(F145="","⚠️ falta o código de autorização",IF(COUNTIF(Maquininha!$B:$B,F145)=0,"❌ não está na maquininha",IF(ABS(SUMIFS(Maquininha!$D:$D,Maquininha!$B:$B,F145)-D145)&gt;Parâmetros!$B$1,"⚠️ valor diferente","✅"))),IF(C145="Pix",IF(COUNTIFS(Extrato!$A:$A,A145,Extrato!$C:$C,D145)=0,"❌ Pix não achado no extrato","✅"),"—")))</f>
        <v/>
      </c>
      <c r="H145" s="10"/>
    </row>
    <row r="146" spans="1:8" x14ac:dyDescent="0.35">
      <c r="A146" s="9"/>
      <c r="B146" s="10"/>
      <c r="C146" s="10"/>
      <c r="D146" s="11"/>
      <c r="E146" s="10"/>
      <c r="F146" s="12"/>
      <c r="G146" s="13" t="str">
        <f>IF(A146="","",IF(OR(C146="Crédito",C146="Débito"),IF(F146="","⚠️ falta o código de autorização",IF(COUNTIF(Maquininha!$B:$B,F146)=0,"❌ não está na maquininha",IF(ABS(SUMIFS(Maquininha!$D:$D,Maquininha!$B:$B,F146)-D146)&gt;Parâmetros!$B$1,"⚠️ valor diferente","✅"))),IF(C146="Pix",IF(COUNTIFS(Extrato!$A:$A,A146,Extrato!$C:$C,D146)=0,"❌ Pix não achado no extrato","✅"),"—")))</f>
        <v/>
      </c>
      <c r="H146" s="10"/>
    </row>
    <row r="147" spans="1:8" x14ac:dyDescent="0.35">
      <c r="A147" s="9"/>
      <c r="B147" s="10"/>
      <c r="C147" s="10"/>
      <c r="D147" s="11"/>
      <c r="E147" s="10"/>
      <c r="F147" s="12"/>
      <c r="G147" s="13" t="str">
        <f>IF(A147="","",IF(OR(C147="Crédito",C147="Débito"),IF(F147="","⚠️ falta o código de autorização",IF(COUNTIF(Maquininha!$B:$B,F147)=0,"❌ não está na maquininha",IF(ABS(SUMIFS(Maquininha!$D:$D,Maquininha!$B:$B,F147)-D147)&gt;Parâmetros!$B$1,"⚠️ valor diferente","✅"))),IF(C147="Pix",IF(COUNTIFS(Extrato!$A:$A,A147,Extrato!$C:$C,D147)=0,"❌ Pix não achado no extrato","✅"),"—")))</f>
        <v/>
      </c>
      <c r="H147" s="10"/>
    </row>
    <row r="148" spans="1:8" x14ac:dyDescent="0.35">
      <c r="A148" s="9"/>
      <c r="B148" s="10"/>
      <c r="C148" s="10"/>
      <c r="D148" s="11"/>
      <c r="E148" s="10"/>
      <c r="F148" s="12"/>
      <c r="G148" s="13" t="str">
        <f>IF(A148="","",IF(OR(C148="Crédito",C148="Débito"),IF(F148="","⚠️ falta o código de autorização",IF(COUNTIF(Maquininha!$B:$B,F148)=0,"❌ não está na maquininha",IF(ABS(SUMIFS(Maquininha!$D:$D,Maquininha!$B:$B,F148)-D148)&gt;Parâmetros!$B$1,"⚠️ valor diferente","✅"))),IF(C148="Pix",IF(COUNTIFS(Extrato!$A:$A,A148,Extrato!$C:$C,D148)=0,"❌ Pix não achado no extrato","✅"),"—")))</f>
        <v/>
      </c>
      <c r="H148" s="10"/>
    </row>
    <row r="149" spans="1:8" x14ac:dyDescent="0.35">
      <c r="A149" s="9"/>
      <c r="B149" s="10"/>
      <c r="C149" s="10"/>
      <c r="D149" s="11"/>
      <c r="E149" s="10"/>
      <c r="F149" s="12"/>
      <c r="G149" s="13" t="str">
        <f>IF(A149="","",IF(OR(C149="Crédito",C149="Débito"),IF(F149="","⚠️ falta o código de autorização",IF(COUNTIF(Maquininha!$B:$B,F149)=0,"❌ não está na maquininha",IF(ABS(SUMIFS(Maquininha!$D:$D,Maquininha!$B:$B,F149)-D149)&gt;Parâmetros!$B$1,"⚠️ valor diferente","✅"))),IF(C149="Pix",IF(COUNTIFS(Extrato!$A:$A,A149,Extrato!$C:$C,D149)=0,"❌ Pix não achado no extrato","✅"),"—")))</f>
        <v/>
      </c>
      <c r="H149" s="10"/>
    </row>
    <row r="150" spans="1:8" x14ac:dyDescent="0.35">
      <c r="A150" s="9"/>
      <c r="B150" s="10"/>
      <c r="C150" s="10"/>
      <c r="D150" s="11"/>
      <c r="E150" s="10"/>
      <c r="F150" s="12"/>
      <c r="G150" s="13" t="str">
        <f>IF(A150="","",IF(OR(C150="Crédito",C150="Débito"),IF(F150="","⚠️ falta o código de autorização",IF(COUNTIF(Maquininha!$B:$B,F150)=0,"❌ não está na maquininha",IF(ABS(SUMIFS(Maquininha!$D:$D,Maquininha!$B:$B,F150)-D150)&gt;Parâmetros!$B$1,"⚠️ valor diferente","✅"))),IF(C150="Pix",IF(COUNTIFS(Extrato!$A:$A,A150,Extrato!$C:$C,D150)=0,"❌ Pix não achado no extrato","✅"),"—")))</f>
        <v/>
      </c>
      <c r="H150" s="10"/>
    </row>
    <row r="151" spans="1:8" x14ac:dyDescent="0.35">
      <c r="A151" s="9"/>
      <c r="B151" s="10"/>
      <c r="C151" s="10"/>
      <c r="D151" s="11"/>
      <c r="E151" s="10"/>
      <c r="F151" s="12"/>
      <c r="G151" s="13" t="str">
        <f>IF(A151="","",IF(OR(C151="Crédito",C151="Débito"),IF(F151="","⚠️ falta o código de autorização",IF(COUNTIF(Maquininha!$B:$B,F151)=0,"❌ não está na maquininha",IF(ABS(SUMIFS(Maquininha!$D:$D,Maquininha!$B:$B,F151)-D151)&gt;Parâmetros!$B$1,"⚠️ valor diferente","✅"))),IF(C151="Pix",IF(COUNTIFS(Extrato!$A:$A,A151,Extrato!$C:$C,D151)=0,"❌ Pix não achado no extrato","✅"),"—")))</f>
        <v/>
      </c>
      <c r="H151" s="10"/>
    </row>
    <row r="152" spans="1:8" x14ac:dyDescent="0.35">
      <c r="A152" s="9"/>
      <c r="B152" s="10"/>
      <c r="C152" s="10"/>
      <c r="D152" s="11"/>
      <c r="E152" s="10"/>
      <c r="F152" s="12"/>
      <c r="G152" s="13" t="str">
        <f>IF(A152="","",IF(OR(C152="Crédito",C152="Débito"),IF(F152="","⚠️ falta o código de autorização",IF(COUNTIF(Maquininha!$B:$B,F152)=0,"❌ não está na maquininha",IF(ABS(SUMIFS(Maquininha!$D:$D,Maquininha!$B:$B,F152)-D152)&gt;Parâmetros!$B$1,"⚠️ valor diferente","✅"))),IF(C152="Pix",IF(COUNTIFS(Extrato!$A:$A,A152,Extrato!$C:$C,D152)=0,"❌ Pix não achado no extrato","✅"),"—")))</f>
        <v/>
      </c>
      <c r="H152" s="10"/>
    </row>
    <row r="153" spans="1:8" x14ac:dyDescent="0.35">
      <c r="A153" s="9"/>
      <c r="B153" s="10"/>
      <c r="C153" s="10"/>
      <c r="D153" s="11"/>
      <c r="E153" s="10"/>
      <c r="F153" s="12"/>
      <c r="G153" s="13" t="str">
        <f>IF(A153="","",IF(OR(C153="Crédito",C153="Débito"),IF(F153="","⚠️ falta o código de autorização",IF(COUNTIF(Maquininha!$B:$B,F153)=0,"❌ não está na maquininha",IF(ABS(SUMIFS(Maquininha!$D:$D,Maquininha!$B:$B,F153)-D153)&gt;Parâmetros!$B$1,"⚠️ valor diferente","✅"))),IF(C153="Pix",IF(COUNTIFS(Extrato!$A:$A,A153,Extrato!$C:$C,D153)=0,"❌ Pix não achado no extrato","✅"),"—")))</f>
        <v/>
      </c>
      <c r="H153" s="10"/>
    </row>
    <row r="154" spans="1:8" x14ac:dyDescent="0.35">
      <c r="A154" s="9"/>
      <c r="B154" s="10"/>
      <c r="C154" s="10"/>
      <c r="D154" s="11"/>
      <c r="E154" s="10"/>
      <c r="F154" s="12"/>
      <c r="G154" s="13" t="str">
        <f>IF(A154="","",IF(OR(C154="Crédito",C154="Débito"),IF(F154="","⚠️ falta o código de autorização",IF(COUNTIF(Maquininha!$B:$B,F154)=0,"❌ não está na maquininha",IF(ABS(SUMIFS(Maquininha!$D:$D,Maquininha!$B:$B,F154)-D154)&gt;Parâmetros!$B$1,"⚠️ valor diferente","✅"))),IF(C154="Pix",IF(COUNTIFS(Extrato!$A:$A,A154,Extrato!$C:$C,D154)=0,"❌ Pix não achado no extrato","✅"),"—")))</f>
        <v/>
      </c>
      <c r="H154" s="10"/>
    </row>
    <row r="155" spans="1:8" x14ac:dyDescent="0.35">
      <c r="A155" s="9"/>
      <c r="B155" s="10"/>
      <c r="C155" s="10"/>
      <c r="D155" s="11"/>
      <c r="E155" s="10"/>
      <c r="F155" s="12"/>
      <c r="G155" s="13" t="str">
        <f>IF(A155="","",IF(OR(C155="Crédito",C155="Débito"),IF(F155="","⚠️ falta o código de autorização",IF(COUNTIF(Maquininha!$B:$B,F155)=0,"❌ não está na maquininha",IF(ABS(SUMIFS(Maquininha!$D:$D,Maquininha!$B:$B,F155)-D155)&gt;Parâmetros!$B$1,"⚠️ valor diferente","✅"))),IF(C155="Pix",IF(COUNTIFS(Extrato!$A:$A,A155,Extrato!$C:$C,D155)=0,"❌ Pix não achado no extrato","✅"),"—")))</f>
        <v/>
      </c>
      <c r="H155" s="10"/>
    </row>
    <row r="156" spans="1:8" x14ac:dyDescent="0.35">
      <c r="A156" s="9"/>
      <c r="B156" s="10"/>
      <c r="C156" s="10"/>
      <c r="D156" s="11"/>
      <c r="E156" s="10"/>
      <c r="F156" s="12"/>
      <c r="G156" s="13" t="str">
        <f>IF(A156="","",IF(OR(C156="Crédito",C156="Débito"),IF(F156="","⚠️ falta o código de autorização",IF(COUNTIF(Maquininha!$B:$B,F156)=0,"❌ não está na maquininha",IF(ABS(SUMIFS(Maquininha!$D:$D,Maquininha!$B:$B,F156)-D156)&gt;Parâmetros!$B$1,"⚠️ valor diferente","✅"))),IF(C156="Pix",IF(COUNTIFS(Extrato!$A:$A,A156,Extrato!$C:$C,D156)=0,"❌ Pix não achado no extrato","✅"),"—")))</f>
        <v/>
      </c>
      <c r="H156" s="10"/>
    </row>
    <row r="157" spans="1:8" x14ac:dyDescent="0.35">
      <c r="A157" s="9"/>
      <c r="B157" s="10"/>
      <c r="C157" s="10"/>
      <c r="D157" s="11"/>
      <c r="E157" s="10"/>
      <c r="F157" s="12"/>
      <c r="G157" s="13" t="str">
        <f>IF(A157="","",IF(OR(C157="Crédito",C157="Débito"),IF(F157="","⚠️ falta o código de autorização",IF(COUNTIF(Maquininha!$B:$B,F157)=0,"❌ não está na maquininha",IF(ABS(SUMIFS(Maquininha!$D:$D,Maquininha!$B:$B,F157)-D157)&gt;Parâmetros!$B$1,"⚠️ valor diferente","✅"))),IF(C157="Pix",IF(COUNTIFS(Extrato!$A:$A,A157,Extrato!$C:$C,D157)=0,"❌ Pix não achado no extrato","✅"),"—")))</f>
        <v/>
      </c>
      <c r="H157" s="10"/>
    </row>
    <row r="158" spans="1:8" x14ac:dyDescent="0.35">
      <c r="A158" s="9"/>
      <c r="B158" s="10"/>
      <c r="C158" s="10"/>
      <c r="D158" s="11"/>
      <c r="E158" s="10"/>
      <c r="F158" s="12"/>
      <c r="G158" s="13" t="str">
        <f>IF(A158="","",IF(OR(C158="Crédito",C158="Débito"),IF(F158="","⚠️ falta o código de autorização",IF(COUNTIF(Maquininha!$B:$B,F158)=0,"❌ não está na maquininha",IF(ABS(SUMIFS(Maquininha!$D:$D,Maquininha!$B:$B,F158)-D158)&gt;Parâmetros!$B$1,"⚠️ valor diferente","✅"))),IF(C158="Pix",IF(COUNTIFS(Extrato!$A:$A,A158,Extrato!$C:$C,D158)=0,"❌ Pix não achado no extrato","✅"),"—")))</f>
        <v/>
      </c>
      <c r="H158" s="10"/>
    </row>
    <row r="159" spans="1:8" x14ac:dyDescent="0.35">
      <c r="A159" s="9"/>
      <c r="B159" s="10"/>
      <c r="C159" s="10"/>
      <c r="D159" s="11"/>
      <c r="E159" s="10"/>
      <c r="F159" s="12"/>
      <c r="G159" s="13" t="str">
        <f>IF(A159="","",IF(OR(C159="Crédito",C159="Débito"),IF(F159="","⚠️ falta o código de autorização",IF(COUNTIF(Maquininha!$B:$B,F159)=0,"❌ não está na maquininha",IF(ABS(SUMIFS(Maquininha!$D:$D,Maquininha!$B:$B,F159)-D159)&gt;Parâmetros!$B$1,"⚠️ valor diferente","✅"))),IF(C159="Pix",IF(COUNTIFS(Extrato!$A:$A,A159,Extrato!$C:$C,D159)=0,"❌ Pix não achado no extrato","✅"),"—")))</f>
        <v/>
      </c>
      <c r="H159" s="10"/>
    </row>
    <row r="160" spans="1:8" x14ac:dyDescent="0.35">
      <c r="A160" s="9"/>
      <c r="B160" s="10"/>
      <c r="C160" s="10"/>
      <c r="D160" s="11"/>
      <c r="E160" s="10"/>
      <c r="F160" s="12"/>
      <c r="G160" s="13" t="str">
        <f>IF(A160="","",IF(OR(C160="Crédito",C160="Débito"),IF(F160="","⚠️ falta o código de autorização",IF(COUNTIF(Maquininha!$B:$B,F160)=0,"❌ não está na maquininha",IF(ABS(SUMIFS(Maquininha!$D:$D,Maquininha!$B:$B,F160)-D160)&gt;Parâmetros!$B$1,"⚠️ valor diferente","✅"))),IF(C160="Pix",IF(COUNTIFS(Extrato!$A:$A,A160,Extrato!$C:$C,D160)=0,"❌ Pix não achado no extrato","✅"),"—")))</f>
        <v/>
      </c>
      <c r="H160" s="10"/>
    </row>
    <row r="161" spans="1:8" x14ac:dyDescent="0.35">
      <c r="A161" s="9"/>
      <c r="B161" s="10"/>
      <c r="C161" s="10"/>
      <c r="D161" s="11"/>
      <c r="E161" s="10"/>
      <c r="F161" s="12"/>
      <c r="G161" s="13" t="str">
        <f>IF(A161="","",IF(OR(C161="Crédito",C161="Débito"),IF(F161="","⚠️ falta o código de autorização",IF(COUNTIF(Maquininha!$B:$B,F161)=0,"❌ não está na maquininha",IF(ABS(SUMIFS(Maquininha!$D:$D,Maquininha!$B:$B,F161)-D161)&gt;Parâmetros!$B$1,"⚠️ valor diferente","✅"))),IF(C161="Pix",IF(COUNTIFS(Extrato!$A:$A,A161,Extrato!$C:$C,D161)=0,"❌ Pix não achado no extrato","✅"),"—")))</f>
        <v/>
      </c>
      <c r="H161" s="10"/>
    </row>
    <row r="162" spans="1:8" x14ac:dyDescent="0.35">
      <c r="A162" s="9"/>
      <c r="B162" s="10"/>
      <c r="C162" s="10"/>
      <c r="D162" s="11"/>
      <c r="E162" s="10"/>
      <c r="F162" s="12"/>
      <c r="G162" s="13" t="str">
        <f>IF(A162="","",IF(OR(C162="Crédito",C162="Débito"),IF(F162="","⚠️ falta o código de autorização",IF(COUNTIF(Maquininha!$B:$B,F162)=0,"❌ não está na maquininha",IF(ABS(SUMIFS(Maquininha!$D:$D,Maquininha!$B:$B,F162)-D162)&gt;Parâmetros!$B$1,"⚠️ valor diferente","✅"))),IF(C162="Pix",IF(COUNTIFS(Extrato!$A:$A,A162,Extrato!$C:$C,D162)=0,"❌ Pix não achado no extrato","✅"),"—")))</f>
        <v/>
      </c>
      <c r="H162" s="10"/>
    </row>
    <row r="163" spans="1:8" x14ac:dyDescent="0.35">
      <c r="A163" s="9"/>
      <c r="B163" s="10"/>
      <c r="C163" s="10"/>
      <c r="D163" s="11"/>
      <c r="E163" s="10"/>
      <c r="F163" s="12"/>
      <c r="G163" s="13" t="str">
        <f>IF(A163="","",IF(OR(C163="Crédito",C163="Débito"),IF(F163="","⚠️ falta o código de autorização",IF(COUNTIF(Maquininha!$B:$B,F163)=0,"❌ não está na maquininha",IF(ABS(SUMIFS(Maquininha!$D:$D,Maquininha!$B:$B,F163)-D163)&gt;Parâmetros!$B$1,"⚠️ valor diferente","✅"))),IF(C163="Pix",IF(COUNTIFS(Extrato!$A:$A,A163,Extrato!$C:$C,D163)=0,"❌ Pix não achado no extrato","✅"),"—")))</f>
        <v/>
      </c>
      <c r="H163" s="10"/>
    </row>
    <row r="164" spans="1:8" x14ac:dyDescent="0.35">
      <c r="A164" s="9"/>
      <c r="B164" s="10"/>
      <c r="C164" s="10"/>
      <c r="D164" s="11"/>
      <c r="E164" s="10"/>
      <c r="F164" s="12"/>
      <c r="G164" s="13" t="str">
        <f>IF(A164="","",IF(OR(C164="Crédito",C164="Débito"),IF(F164="","⚠️ falta o código de autorização",IF(COUNTIF(Maquininha!$B:$B,F164)=0,"❌ não está na maquininha",IF(ABS(SUMIFS(Maquininha!$D:$D,Maquininha!$B:$B,F164)-D164)&gt;Parâmetros!$B$1,"⚠️ valor diferente","✅"))),IF(C164="Pix",IF(COUNTIFS(Extrato!$A:$A,A164,Extrato!$C:$C,D164)=0,"❌ Pix não achado no extrato","✅"),"—")))</f>
        <v/>
      </c>
      <c r="H164" s="10"/>
    </row>
    <row r="165" spans="1:8" x14ac:dyDescent="0.35">
      <c r="A165" s="9"/>
      <c r="B165" s="10"/>
      <c r="C165" s="10"/>
      <c r="D165" s="11"/>
      <c r="E165" s="10"/>
      <c r="F165" s="12"/>
      <c r="G165" s="13" t="str">
        <f>IF(A165="","",IF(OR(C165="Crédito",C165="Débito"),IF(F165="","⚠️ falta o código de autorização",IF(COUNTIF(Maquininha!$B:$B,F165)=0,"❌ não está na maquininha",IF(ABS(SUMIFS(Maquininha!$D:$D,Maquininha!$B:$B,F165)-D165)&gt;Parâmetros!$B$1,"⚠️ valor diferente","✅"))),IF(C165="Pix",IF(COUNTIFS(Extrato!$A:$A,A165,Extrato!$C:$C,D165)=0,"❌ Pix não achado no extrato","✅"),"—")))</f>
        <v/>
      </c>
      <c r="H165" s="10"/>
    </row>
    <row r="166" spans="1:8" x14ac:dyDescent="0.35">
      <c r="A166" s="9"/>
      <c r="B166" s="10"/>
      <c r="C166" s="10"/>
      <c r="D166" s="11"/>
      <c r="E166" s="10"/>
      <c r="F166" s="12"/>
      <c r="G166" s="13" t="str">
        <f>IF(A166="","",IF(OR(C166="Crédito",C166="Débito"),IF(F166="","⚠️ falta o código de autorização",IF(COUNTIF(Maquininha!$B:$B,F166)=0,"❌ não está na maquininha",IF(ABS(SUMIFS(Maquininha!$D:$D,Maquininha!$B:$B,F166)-D166)&gt;Parâmetros!$B$1,"⚠️ valor diferente","✅"))),IF(C166="Pix",IF(COUNTIFS(Extrato!$A:$A,A166,Extrato!$C:$C,D166)=0,"❌ Pix não achado no extrato","✅"),"—")))</f>
        <v/>
      </c>
      <c r="H166" s="10"/>
    </row>
    <row r="167" spans="1:8" x14ac:dyDescent="0.35">
      <c r="A167" s="9"/>
      <c r="B167" s="10"/>
      <c r="C167" s="10"/>
      <c r="D167" s="11"/>
      <c r="E167" s="10"/>
      <c r="F167" s="12"/>
      <c r="G167" s="13" t="str">
        <f>IF(A167="","",IF(OR(C167="Crédito",C167="Débito"),IF(F167="","⚠️ falta o código de autorização",IF(COUNTIF(Maquininha!$B:$B,F167)=0,"❌ não está na maquininha",IF(ABS(SUMIFS(Maquininha!$D:$D,Maquininha!$B:$B,F167)-D167)&gt;Parâmetros!$B$1,"⚠️ valor diferente","✅"))),IF(C167="Pix",IF(COUNTIFS(Extrato!$A:$A,A167,Extrato!$C:$C,D167)=0,"❌ Pix não achado no extrato","✅"),"—")))</f>
        <v/>
      </c>
      <c r="H167" s="10"/>
    </row>
    <row r="168" spans="1:8" x14ac:dyDescent="0.35">
      <c r="A168" s="9"/>
      <c r="B168" s="10"/>
      <c r="C168" s="10"/>
      <c r="D168" s="11"/>
      <c r="E168" s="10"/>
      <c r="F168" s="12"/>
      <c r="G168" s="13" t="str">
        <f>IF(A168="","",IF(OR(C168="Crédito",C168="Débito"),IF(F168="","⚠️ falta o código de autorização",IF(COUNTIF(Maquininha!$B:$B,F168)=0,"❌ não está na maquininha",IF(ABS(SUMIFS(Maquininha!$D:$D,Maquininha!$B:$B,F168)-D168)&gt;Parâmetros!$B$1,"⚠️ valor diferente","✅"))),IF(C168="Pix",IF(COUNTIFS(Extrato!$A:$A,A168,Extrato!$C:$C,D168)=0,"❌ Pix não achado no extrato","✅"),"—")))</f>
        <v/>
      </c>
      <c r="H168" s="10"/>
    </row>
    <row r="169" spans="1:8" x14ac:dyDescent="0.35">
      <c r="A169" s="9"/>
      <c r="B169" s="10"/>
      <c r="C169" s="10"/>
      <c r="D169" s="11"/>
      <c r="E169" s="10"/>
      <c r="F169" s="12"/>
      <c r="G169" s="13" t="str">
        <f>IF(A169="","",IF(OR(C169="Crédito",C169="Débito"),IF(F169="","⚠️ falta o código de autorização",IF(COUNTIF(Maquininha!$B:$B,F169)=0,"❌ não está na maquininha",IF(ABS(SUMIFS(Maquininha!$D:$D,Maquininha!$B:$B,F169)-D169)&gt;Parâmetros!$B$1,"⚠️ valor diferente","✅"))),IF(C169="Pix",IF(COUNTIFS(Extrato!$A:$A,A169,Extrato!$C:$C,D169)=0,"❌ Pix não achado no extrato","✅"),"—")))</f>
        <v/>
      </c>
      <c r="H169" s="10"/>
    </row>
    <row r="170" spans="1:8" x14ac:dyDescent="0.35">
      <c r="A170" s="9"/>
      <c r="B170" s="10"/>
      <c r="C170" s="10"/>
      <c r="D170" s="11"/>
      <c r="E170" s="10"/>
      <c r="F170" s="12"/>
      <c r="G170" s="13" t="str">
        <f>IF(A170="","",IF(OR(C170="Crédito",C170="Débito"),IF(F170="","⚠️ falta o código de autorização",IF(COUNTIF(Maquininha!$B:$B,F170)=0,"❌ não está na maquininha",IF(ABS(SUMIFS(Maquininha!$D:$D,Maquininha!$B:$B,F170)-D170)&gt;Parâmetros!$B$1,"⚠️ valor diferente","✅"))),IF(C170="Pix",IF(COUNTIFS(Extrato!$A:$A,A170,Extrato!$C:$C,D170)=0,"❌ Pix não achado no extrato","✅"),"—")))</f>
        <v/>
      </c>
      <c r="H170" s="10"/>
    </row>
    <row r="171" spans="1:8" x14ac:dyDescent="0.35">
      <c r="A171" s="9"/>
      <c r="B171" s="10"/>
      <c r="C171" s="10"/>
      <c r="D171" s="11"/>
      <c r="E171" s="10"/>
      <c r="F171" s="12"/>
      <c r="G171" s="13" t="str">
        <f>IF(A171="","",IF(OR(C171="Crédito",C171="Débito"),IF(F171="","⚠️ falta o código de autorização",IF(COUNTIF(Maquininha!$B:$B,F171)=0,"❌ não está na maquininha",IF(ABS(SUMIFS(Maquininha!$D:$D,Maquininha!$B:$B,F171)-D171)&gt;Parâmetros!$B$1,"⚠️ valor diferente","✅"))),IF(C171="Pix",IF(COUNTIFS(Extrato!$A:$A,A171,Extrato!$C:$C,D171)=0,"❌ Pix não achado no extrato","✅"),"—")))</f>
        <v/>
      </c>
      <c r="H171" s="10"/>
    </row>
    <row r="172" spans="1:8" x14ac:dyDescent="0.35">
      <c r="A172" s="9"/>
      <c r="B172" s="10"/>
      <c r="C172" s="10"/>
      <c r="D172" s="11"/>
      <c r="E172" s="10"/>
      <c r="F172" s="12"/>
      <c r="G172" s="13" t="str">
        <f>IF(A172="","",IF(OR(C172="Crédito",C172="Débito"),IF(F172="","⚠️ falta o código de autorização",IF(COUNTIF(Maquininha!$B:$B,F172)=0,"❌ não está na maquininha",IF(ABS(SUMIFS(Maquininha!$D:$D,Maquininha!$B:$B,F172)-D172)&gt;Parâmetros!$B$1,"⚠️ valor diferente","✅"))),IF(C172="Pix",IF(COUNTIFS(Extrato!$A:$A,A172,Extrato!$C:$C,D172)=0,"❌ Pix não achado no extrato","✅"),"—")))</f>
        <v/>
      </c>
      <c r="H172" s="10"/>
    </row>
    <row r="173" spans="1:8" x14ac:dyDescent="0.35">
      <c r="A173" s="9"/>
      <c r="B173" s="10"/>
      <c r="C173" s="10"/>
      <c r="D173" s="11"/>
      <c r="E173" s="10"/>
      <c r="F173" s="12"/>
      <c r="G173" s="13" t="str">
        <f>IF(A173="","",IF(OR(C173="Crédito",C173="Débito"),IF(F173="","⚠️ falta o código de autorização",IF(COUNTIF(Maquininha!$B:$B,F173)=0,"❌ não está na maquininha",IF(ABS(SUMIFS(Maquininha!$D:$D,Maquininha!$B:$B,F173)-D173)&gt;Parâmetros!$B$1,"⚠️ valor diferente","✅"))),IF(C173="Pix",IF(COUNTIFS(Extrato!$A:$A,A173,Extrato!$C:$C,D173)=0,"❌ Pix não achado no extrato","✅"),"—")))</f>
        <v/>
      </c>
      <c r="H173" s="10"/>
    </row>
    <row r="174" spans="1:8" x14ac:dyDescent="0.35">
      <c r="A174" s="9"/>
      <c r="B174" s="10"/>
      <c r="C174" s="10"/>
      <c r="D174" s="11"/>
      <c r="E174" s="10"/>
      <c r="F174" s="12"/>
      <c r="G174" s="13" t="str">
        <f>IF(A174="","",IF(OR(C174="Crédito",C174="Débito"),IF(F174="","⚠️ falta o código de autorização",IF(COUNTIF(Maquininha!$B:$B,F174)=0,"❌ não está na maquininha",IF(ABS(SUMIFS(Maquininha!$D:$D,Maquininha!$B:$B,F174)-D174)&gt;Parâmetros!$B$1,"⚠️ valor diferente","✅"))),IF(C174="Pix",IF(COUNTIFS(Extrato!$A:$A,A174,Extrato!$C:$C,D174)=0,"❌ Pix não achado no extrato","✅"),"—")))</f>
        <v/>
      </c>
      <c r="H174" s="10"/>
    </row>
    <row r="175" spans="1:8" x14ac:dyDescent="0.35">
      <c r="A175" s="9"/>
      <c r="B175" s="10"/>
      <c r="C175" s="10"/>
      <c r="D175" s="11"/>
      <c r="E175" s="10"/>
      <c r="F175" s="12"/>
      <c r="G175" s="13" t="str">
        <f>IF(A175="","",IF(OR(C175="Crédito",C175="Débito"),IF(F175="","⚠️ falta o código de autorização",IF(COUNTIF(Maquininha!$B:$B,F175)=0,"❌ não está na maquininha",IF(ABS(SUMIFS(Maquininha!$D:$D,Maquininha!$B:$B,F175)-D175)&gt;Parâmetros!$B$1,"⚠️ valor diferente","✅"))),IF(C175="Pix",IF(COUNTIFS(Extrato!$A:$A,A175,Extrato!$C:$C,D175)=0,"❌ Pix não achado no extrato","✅"),"—")))</f>
        <v/>
      </c>
      <c r="H175" s="10"/>
    </row>
    <row r="176" spans="1:8" x14ac:dyDescent="0.35">
      <c r="A176" s="9"/>
      <c r="B176" s="10"/>
      <c r="C176" s="10"/>
      <c r="D176" s="11"/>
      <c r="E176" s="10"/>
      <c r="F176" s="12"/>
      <c r="G176" s="13" t="str">
        <f>IF(A176="","",IF(OR(C176="Crédito",C176="Débito"),IF(F176="","⚠️ falta o código de autorização",IF(COUNTIF(Maquininha!$B:$B,F176)=0,"❌ não está na maquininha",IF(ABS(SUMIFS(Maquininha!$D:$D,Maquininha!$B:$B,F176)-D176)&gt;Parâmetros!$B$1,"⚠️ valor diferente","✅"))),IF(C176="Pix",IF(COUNTIFS(Extrato!$A:$A,A176,Extrato!$C:$C,D176)=0,"❌ Pix não achado no extrato","✅"),"—")))</f>
        <v/>
      </c>
      <c r="H176" s="10"/>
    </row>
    <row r="177" spans="1:8" x14ac:dyDescent="0.35">
      <c r="A177" s="9"/>
      <c r="B177" s="10"/>
      <c r="C177" s="10"/>
      <c r="D177" s="11"/>
      <c r="E177" s="10"/>
      <c r="F177" s="12"/>
      <c r="G177" s="13" t="str">
        <f>IF(A177="","",IF(OR(C177="Crédito",C177="Débito"),IF(F177="","⚠️ falta o código de autorização",IF(COUNTIF(Maquininha!$B:$B,F177)=0,"❌ não está na maquininha",IF(ABS(SUMIFS(Maquininha!$D:$D,Maquininha!$B:$B,F177)-D177)&gt;Parâmetros!$B$1,"⚠️ valor diferente","✅"))),IF(C177="Pix",IF(COUNTIFS(Extrato!$A:$A,A177,Extrato!$C:$C,D177)=0,"❌ Pix não achado no extrato","✅"),"—")))</f>
        <v/>
      </c>
      <c r="H177" s="10"/>
    </row>
    <row r="178" spans="1:8" x14ac:dyDescent="0.35">
      <c r="A178" s="9"/>
      <c r="B178" s="10"/>
      <c r="C178" s="10"/>
      <c r="D178" s="11"/>
      <c r="E178" s="10"/>
      <c r="F178" s="12"/>
      <c r="G178" s="13" t="str">
        <f>IF(A178="","",IF(OR(C178="Crédito",C178="Débito"),IF(F178="","⚠️ falta o código de autorização",IF(COUNTIF(Maquininha!$B:$B,F178)=0,"❌ não está na maquininha",IF(ABS(SUMIFS(Maquininha!$D:$D,Maquininha!$B:$B,F178)-D178)&gt;Parâmetros!$B$1,"⚠️ valor diferente","✅"))),IF(C178="Pix",IF(COUNTIFS(Extrato!$A:$A,A178,Extrato!$C:$C,D178)=0,"❌ Pix não achado no extrato","✅"),"—")))</f>
        <v/>
      </c>
      <c r="H178" s="10"/>
    </row>
    <row r="179" spans="1:8" x14ac:dyDescent="0.35">
      <c r="A179" s="9"/>
      <c r="B179" s="10"/>
      <c r="C179" s="10"/>
      <c r="D179" s="11"/>
      <c r="E179" s="10"/>
      <c r="F179" s="12"/>
      <c r="G179" s="13" t="str">
        <f>IF(A179="","",IF(OR(C179="Crédito",C179="Débito"),IF(F179="","⚠️ falta o código de autorização",IF(COUNTIF(Maquininha!$B:$B,F179)=0,"❌ não está na maquininha",IF(ABS(SUMIFS(Maquininha!$D:$D,Maquininha!$B:$B,F179)-D179)&gt;Parâmetros!$B$1,"⚠️ valor diferente","✅"))),IF(C179="Pix",IF(COUNTIFS(Extrato!$A:$A,A179,Extrato!$C:$C,D179)=0,"❌ Pix não achado no extrato","✅"),"—")))</f>
        <v/>
      </c>
      <c r="H179" s="10"/>
    </row>
    <row r="180" spans="1:8" x14ac:dyDescent="0.35">
      <c r="A180" s="9"/>
      <c r="B180" s="10"/>
      <c r="C180" s="10"/>
      <c r="D180" s="11"/>
      <c r="E180" s="10"/>
      <c r="F180" s="12"/>
      <c r="G180" s="13" t="str">
        <f>IF(A180="","",IF(OR(C180="Crédito",C180="Débito"),IF(F180="","⚠️ falta o código de autorização",IF(COUNTIF(Maquininha!$B:$B,F180)=0,"❌ não está na maquininha",IF(ABS(SUMIFS(Maquininha!$D:$D,Maquininha!$B:$B,F180)-D180)&gt;Parâmetros!$B$1,"⚠️ valor diferente","✅"))),IF(C180="Pix",IF(COUNTIFS(Extrato!$A:$A,A180,Extrato!$C:$C,D180)=0,"❌ Pix não achado no extrato","✅"),"—")))</f>
        <v/>
      </c>
      <c r="H180" s="10"/>
    </row>
    <row r="181" spans="1:8" x14ac:dyDescent="0.35">
      <c r="A181" s="9"/>
      <c r="B181" s="10"/>
      <c r="C181" s="10"/>
      <c r="D181" s="11"/>
      <c r="E181" s="10"/>
      <c r="F181" s="12"/>
      <c r="G181" s="13" t="str">
        <f>IF(A181="","",IF(OR(C181="Crédito",C181="Débito"),IF(F181="","⚠️ falta o código de autorização",IF(COUNTIF(Maquininha!$B:$B,F181)=0,"❌ não está na maquininha",IF(ABS(SUMIFS(Maquininha!$D:$D,Maquininha!$B:$B,F181)-D181)&gt;Parâmetros!$B$1,"⚠️ valor diferente","✅"))),IF(C181="Pix",IF(COUNTIFS(Extrato!$A:$A,A181,Extrato!$C:$C,D181)=0,"❌ Pix não achado no extrato","✅"),"—")))</f>
        <v/>
      </c>
      <c r="H181" s="10"/>
    </row>
    <row r="182" spans="1:8" x14ac:dyDescent="0.35">
      <c r="A182" s="9"/>
      <c r="B182" s="10"/>
      <c r="C182" s="10"/>
      <c r="D182" s="11"/>
      <c r="E182" s="10"/>
      <c r="F182" s="12"/>
      <c r="G182" s="13" t="str">
        <f>IF(A182="","",IF(OR(C182="Crédito",C182="Débito"),IF(F182="","⚠️ falta o código de autorização",IF(COUNTIF(Maquininha!$B:$B,F182)=0,"❌ não está na maquininha",IF(ABS(SUMIFS(Maquininha!$D:$D,Maquininha!$B:$B,F182)-D182)&gt;Parâmetros!$B$1,"⚠️ valor diferente","✅"))),IF(C182="Pix",IF(COUNTIFS(Extrato!$A:$A,A182,Extrato!$C:$C,D182)=0,"❌ Pix não achado no extrato","✅"),"—")))</f>
        <v/>
      </c>
      <c r="H182" s="10"/>
    </row>
    <row r="183" spans="1:8" x14ac:dyDescent="0.35">
      <c r="A183" s="9"/>
      <c r="B183" s="10"/>
      <c r="C183" s="10"/>
      <c r="D183" s="11"/>
      <c r="E183" s="10"/>
      <c r="F183" s="12"/>
      <c r="G183" s="13" t="str">
        <f>IF(A183="","",IF(OR(C183="Crédito",C183="Débito"),IF(F183="","⚠️ falta o código de autorização",IF(COUNTIF(Maquininha!$B:$B,F183)=0,"❌ não está na maquininha",IF(ABS(SUMIFS(Maquininha!$D:$D,Maquininha!$B:$B,F183)-D183)&gt;Parâmetros!$B$1,"⚠️ valor diferente","✅"))),IF(C183="Pix",IF(COUNTIFS(Extrato!$A:$A,A183,Extrato!$C:$C,D183)=0,"❌ Pix não achado no extrato","✅"),"—")))</f>
        <v/>
      </c>
      <c r="H183" s="10"/>
    </row>
    <row r="184" spans="1:8" x14ac:dyDescent="0.35">
      <c r="A184" s="9"/>
      <c r="B184" s="10"/>
      <c r="C184" s="10"/>
      <c r="D184" s="11"/>
      <c r="E184" s="10"/>
      <c r="F184" s="12"/>
      <c r="G184" s="13" t="str">
        <f>IF(A184="","",IF(OR(C184="Crédito",C184="Débito"),IF(F184="","⚠️ falta o código de autorização",IF(COUNTIF(Maquininha!$B:$B,F184)=0,"❌ não está na maquininha",IF(ABS(SUMIFS(Maquininha!$D:$D,Maquininha!$B:$B,F184)-D184)&gt;Parâmetros!$B$1,"⚠️ valor diferente","✅"))),IF(C184="Pix",IF(COUNTIFS(Extrato!$A:$A,A184,Extrato!$C:$C,D184)=0,"❌ Pix não achado no extrato","✅"),"—")))</f>
        <v/>
      </c>
      <c r="H184" s="10"/>
    </row>
    <row r="185" spans="1:8" x14ac:dyDescent="0.35">
      <c r="A185" s="9"/>
      <c r="B185" s="10"/>
      <c r="C185" s="10"/>
      <c r="D185" s="11"/>
      <c r="E185" s="10"/>
      <c r="F185" s="12"/>
      <c r="G185" s="13" t="str">
        <f>IF(A185="","",IF(OR(C185="Crédito",C185="Débito"),IF(F185="","⚠️ falta o código de autorização",IF(COUNTIF(Maquininha!$B:$B,F185)=0,"❌ não está na maquininha",IF(ABS(SUMIFS(Maquininha!$D:$D,Maquininha!$B:$B,F185)-D185)&gt;Parâmetros!$B$1,"⚠️ valor diferente","✅"))),IF(C185="Pix",IF(COUNTIFS(Extrato!$A:$A,A185,Extrato!$C:$C,D185)=0,"❌ Pix não achado no extrato","✅"),"—")))</f>
        <v/>
      </c>
      <c r="H185" s="10"/>
    </row>
    <row r="186" spans="1:8" x14ac:dyDescent="0.35">
      <c r="A186" s="9"/>
      <c r="B186" s="10"/>
      <c r="C186" s="10"/>
      <c r="D186" s="11"/>
      <c r="E186" s="10"/>
      <c r="F186" s="12"/>
      <c r="G186" s="13" t="str">
        <f>IF(A186="","",IF(OR(C186="Crédito",C186="Débito"),IF(F186="","⚠️ falta o código de autorização",IF(COUNTIF(Maquininha!$B:$B,F186)=0,"❌ não está na maquininha",IF(ABS(SUMIFS(Maquininha!$D:$D,Maquininha!$B:$B,F186)-D186)&gt;Parâmetros!$B$1,"⚠️ valor diferente","✅"))),IF(C186="Pix",IF(COUNTIFS(Extrato!$A:$A,A186,Extrato!$C:$C,D186)=0,"❌ Pix não achado no extrato","✅"),"—")))</f>
        <v/>
      </c>
      <c r="H186" s="10"/>
    </row>
    <row r="187" spans="1:8" x14ac:dyDescent="0.35">
      <c r="A187" s="9"/>
      <c r="B187" s="10"/>
      <c r="C187" s="10"/>
      <c r="D187" s="11"/>
      <c r="E187" s="10"/>
      <c r="F187" s="12"/>
      <c r="G187" s="13" t="str">
        <f>IF(A187="","",IF(OR(C187="Crédito",C187="Débito"),IF(F187="","⚠️ falta o código de autorização",IF(COUNTIF(Maquininha!$B:$B,F187)=0,"❌ não está na maquininha",IF(ABS(SUMIFS(Maquininha!$D:$D,Maquininha!$B:$B,F187)-D187)&gt;Parâmetros!$B$1,"⚠️ valor diferente","✅"))),IF(C187="Pix",IF(COUNTIFS(Extrato!$A:$A,A187,Extrato!$C:$C,D187)=0,"❌ Pix não achado no extrato","✅"),"—")))</f>
        <v/>
      </c>
      <c r="H187" s="10"/>
    </row>
    <row r="188" spans="1:8" x14ac:dyDescent="0.35">
      <c r="A188" s="9"/>
      <c r="B188" s="10"/>
      <c r="C188" s="10"/>
      <c r="D188" s="11"/>
      <c r="E188" s="10"/>
      <c r="F188" s="12"/>
      <c r="G188" s="13" t="str">
        <f>IF(A188="","",IF(OR(C188="Crédito",C188="Débito"),IF(F188="","⚠️ falta o código de autorização",IF(COUNTIF(Maquininha!$B:$B,F188)=0,"❌ não está na maquininha",IF(ABS(SUMIFS(Maquininha!$D:$D,Maquininha!$B:$B,F188)-D188)&gt;Parâmetros!$B$1,"⚠️ valor diferente","✅"))),IF(C188="Pix",IF(COUNTIFS(Extrato!$A:$A,A188,Extrato!$C:$C,D188)=0,"❌ Pix não achado no extrato","✅"),"—")))</f>
        <v/>
      </c>
      <c r="H188" s="10"/>
    </row>
    <row r="189" spans="1:8" x14ac:dyDescent="0.35">
      <c r="A189" s="9"/>
      <c r="B189" s="10"/>
      <c r="C189" s="10"/>
      <c r="D189" s="11"/>
      <c r="E189" s="10"/>
      <c r="F189" s="12"/>
      <c r="G189" s="13" t="str">
        <f>IF(A189="","",IF(OR(C189="Crédito",C189="Débito"),IF(F189="","⚠️ falta o código de autorização",IF(COUNTIF(Maquininha!$B:$B,F189)=0,"❌ não está na maquininha",IF(ABS(SUMIFS(Maquininha!$D:$D,Maquininha!$B:$B,F189)-D189)&gt;Parâmetros!$B$1,"⚠️ valor diferente","✅"))),IF(C189="Pix",IF(COUNTIFS(Extrato!$A:$A,A189,Extrato!$C:$C,D189)=0,"❌ Pix não achado no extrato","✅"),"—")))</f>
        <v/>
      </c>
      <c r="H189" s="10"/>
    </row>
    <row r="190" spans="1:8" x14ac:dyDescent="0.35">
      <c r="A190" s="9"/>
      <c r="B190" s="10"/>
      <c r="C190" s="10"/>
      <c r="D190" s="11"/>
      <c r="E190" s="10"/>
      <c r="F190" s="12"/>
      <c r="G190" s="13" t="str">
        <f>IF(A190="","",IF(OR(C190="Crédito",C190="Débito"),IF(F190="","⚠️ falta o código de autorização",IF(COUNTIF(Maquininha!$B:$B,F190)=0,"❌ não está na maquininha",IF(ABS(SUMIFS(Maquininha!$D:$D,Maquininha!$B:$B,F190)-D190)&gt;Parâmetros!$B$1,"⚠️ valor diferente","✅"))),IF(C190="Pix",IF(COUNTIFS(Extrato!$A:$A,A190,Extrato!$C:$C,D190)=0,"❌ Pix não achado no extrato","✅"),"—")))</f>
        <v/>
      </c>
      <c r="H190" s="10"/>
    </row>
    <row r="191" spans="1:8" x14ac:dyDescent="0.35">
      <c r="A191" s="9"/>
      <c r="B191" s="10"/>
      <c r="C191" s="10"/>
      <c r="D191" s="11"/>
      <c r="E191" s="10"/>
      <c r="F191" s="12"/>
      <c r="G191" s="13" t="str">
        <f>IF(A191="","",IF(OR(C191="Crédito",C191="Débito"),IF(F191="","⚠️ falta o código de autorização",IF(COUNTIF(Maquininha!$B:$B,F191)=0,"❌ não está na maquininha",IF(ABS(SUMIFS(Maquininha!$D:$D,Maquininha!$B:$B,F191)-D191)&gt;Parâmetros!$B$1,"⚠️ valor diferente","✅"))),IF(C191="Pix",IF(COUNTIFS(Extrato!$A:$A,A191,Extrato!$C:$C,D191)=0,"❌ Pix não achado no extrato","✅"),"—")))</f>
        <v/>
      </c>
      <c r="H191" s="10"/>
    </row>
    <row r="192" spans="1:8" x14ac:dyDescent="0.35">
      <c r="A192" s="9"/>
      <c r="B192" s="10"/>
      <c r="C192" s="10"/>
      <c r="D192" s="11"/>
      <c r="E192" s="10"/>
      <c r="F192" s="12"/>
      <c r="G192" s="13" t="str">
        <f>IF(A192="","",IF(OR(C192="Crédito",C192="Débito"),IF(F192="","⚠️ falta o código de autorização",IF(COUNTIF(Maquininha!$B:$B,F192)=0,"❌ não está na maquininha",IF(ABS(SUMIFS(Maquininha!$D:$D,Maquininha!$B:$B,F192)-D192)&gt;Parâmetros!$B$1,"⚠️ valor diferente","✅"))),IF(C192="Pix",IF(COUNTIFS(Extrato!$A:$A,A192,Extrato!$C:$C,D192)=0,"❌ Pix não achado no extrato","✅"),"—")))</f>
        <v/>
      </c>
      <c r="H192" s="10"/>
    </row>
    <row r="193" spans="1:8" x14ac:dyDescent="0.35">
      <c r="A193" s="9"/>
      <c r="B193" s="10"/>
      <c r="C193" s="10"/>
      <c r="D193" s="11"/>
      <c r="E193" s="10"/>
      <c r="F193" s="12"/>
      <c r="G193" s="13" t="str">
        <f>IF(A193="","",IF(OR(C193="Crédito",C193="Débito"),IF(F193="","⚠️ falta o código de autorização",IF(COUNTIF(Maquininha!$B:$B,F193)=0,"❌ não está na maquininha",IF(ABS(SUMIFS(Maquininha!$D:$D,Maquininha!$B:$B,F193)-D193)&gt;Parâmetros!$B$1,"⚠️ valor diferente","✅"))),IF(C193="Pix",IF(COUNTIFS(Extrato!$A:$A,A193,Extrato!$C:$C,D193)=0,"❌ Pix não achado no extrato","✅"),"—")))</f>
        <v/>
      </c>
      <c r="H193" s="10"/>
    </row>
    <row r="194" spans="1:8" x14ac:dyDescent="0.35">
      <c r="A194" s="9"/>
      <c r="B194" s="10"/>
      <c r="C194" s="10"/>
      <c r="D194" s="11"/>
      <c r="E194" s="10"/>
      <c r="F194" s="12"/>
      <c r="G194" s="13" t="str">
        <f>IF(A194="","",IF(OR(C194="Crédito",C194="Débito"),IF(F194="","⚠️ falta o código de autorização",IF(COUNTIF(Maquininha!$B:$B,F194)=0,"❌ não está na maquininha",IF(ABS(SUMIFS(Maquininha!$D:$D,Maquininha!$B:$B,F194)-D194)&gt;Parâmetros!$B$1,"⚠️ valor diferente","✅"))),IF(C194="Pix",IF(COUNTIFS(Extrato!$A:$A,A194,Extrato!$C:$C,D194)=0,"❌ Pix não achado no extrato","✅"),"—")))</f>
        <v/>
      </c>
      <c r="H194" s="10"/>
    </row>
    <row r="195" spans="1:8" x14ac:dyDescent="0.35">
      <c r="A195" s="9"/>
      <c r="B195" s="10"/>
      <c r="C195" s="10"/>
      <c r="D195" s="11"/>
      <c r="E195" s="10"/>
      <c r="F195" s="12"/>
      <c r="G195" s="13" t="str">
        <f>IF(A195="","",IF(OR(C195="Crédito",C195="Débito"),IF(F195="","⚠️ falta o código de autorização",IF(COUNTIF(Maquininha!$B:$B,F195)=0,"❌ não está na maquininha",IF(ABS(SUMIFS(Maquininha!$D:$D,Maquininha!$B:$B,F195)-D195)&gt;Parâmetros!$B$1,"⚠️ valor diferente","✅"))),IF(C195="Pix",IF(COUNTIFS(Extrato!$A:$A,A195,Extrato!$C:$C,D195)=0,"❌ Pix não achado no extrato","✅"),"—")))</f>
        <v/>
      </c>
      <c r="H195" s="10"/>
    </row>
    <row r="196" spans="1:8" x14ac:dyDescent="0.35">
      <c r="A196" s="9"/>
      <c r="B196" s="10"/>
      <c r="C196" s="10"/>
      <c r="D196" s="11"/>
      <c r="E196" s="10"/>
      <c r="F196" s="12"/>
      <c r="G196" s="13" t="str">
        <f>IF(A196="","",IF(OR(C196="Crédito",C196="Débito"),IF(F196="","⚠️ falta o código de autorização",IF(COUNTIF(Maquininha!$B:$B,F196)=0,"❌ não está na maquininha",IF(ABS(SUMIFS(Maquininha!$D:$D,Maquininha!$B:$B,F196)-D196)&gt;Parâmetros!$B$1,"⚠️ valor diferente","✅"))),IF(C196="Pix",IF(COUNTIFS(Extrato!$A:$A,A196,Extrato!$C:$C,D196)=0,"❌ Pix não achado no extrato","✅"),"—")))</f>
        <v/>
      </c>
      <c r="H196" s="10"/>
    </row>
    <row r="197" spans="1:8" x14ac:dyDescent="0.35">
      <c r="A197" s="9"/>
      <c r="B197" s="10"/>
      <c r="C197" s="10"/>
      <c r="D197" s="11"/>
      <c r="E197" s="10"/>
      <c r="F197" s="12"/>
      <c r="G197" s="13" t="str">
        <f>IF(A197="","",IF(OR(C197="Crédito",C197="Débito"),IF(F197="","⚠️ falta o código de autorização",IF(COUNTIF(Maquininha!$B:$B,F197)=0,"❌ não está na maquininha",IF(ABS(SUMIFS(Maquininha!$D:$D,Maquininha!$B:$B,F197)-D197)&gt;Parâmetros!$B$1,"⚠️ valor diferente","✅"))),IF(C197="Pix",IF(COUNTIFS(Extrato!$A:$A,A197,Extrato!$C:$C,D197)=0,"❌ Pix não achado no extrato","✅"),"—")))</f>
        <v/>
      </c>
      <c r="H197" s="10"/>
    </row>
    <row r="198" spans="1:8" x14ac:dyDescent="0.35">
      <c r="A198" s="9"/>
      <c r="B198" s="10"/>
      <c r="C198" s="10"/>
      <c r="D198" s="11"/>
      <c r="E198" s="10"/>
      <c r="F198" s="12"/>
      <c r="G198" s="13" t="str">
        <f>IF(A198="","",IF(OR(C198="Crédito",C198="Débito"),IF(F198="","⚠️ falta o código de autorização",IF(COUNTIF(Maquininha!$B:$B,F198)=0,"❌ não está na maquininha",IF(ABS(SUMIFS(Maquininha!$D:$D,Maquininha!$B:$B,F198)-D198)&gt;Parâmetros!$B$1,"⚠️ valor diferente","✅"))),IF(C198="Pix",IF(COUNTIFS(Extrato!$A:$A,A198,Extrato!$C:$C,D198)=0,"❌ Pix não achado no extrato","✅"),"—")))</f>
        <v/>
      </c>
      <c r="H198" s="10"/>
    </row>
    <row r="199" spans="1:8" x14ac:dyDescent="0.35">
      <c r="A199" s="9"/>
      <c r="B199" s="10"/>
      <c r="C199" s="10"/>
      <c r="D199" s="11"/>
      <c r="E199" s="10"/>
      <c r="F199" s="12"/>
      <c r="G199" s="13" t="str">
        <f>IF(A199="","",IF(OR(C199="Crédito",C199="Débito"),IF(F199="","⚠️ falta o código de autorização",IF(COUNTIF(Maquininha!$B:$B,F199)=0,"❌ não está na maquininha",IF(ABS(SUMIFS(Maquininha!$D:$D,Maquininha!$B:$B,F199)-D199)&gt;Parâmetros!$B$1,"⚠️ valor diferente","✅"))),IF(C199="Pix",IF(COUNTIFS(Extrato!$A:$A,A199,Extrato!$C:$C,D199)=0,"❌ Pix não achado no extrato","✅"),"—")))</f>
        <v/>
      </c>
      <c r="H199" s="10"/>
    </row>
    <row r="200" spans="1:8" x14ac:dyDescent="0.35">
      <c r="A200" s="9"/>
      <c r="B200" s="10"/>
      <c r="C200" s="10"/>
      <c r="D200" s="11"/>
      <c r="E200" s="10"/>
      <c r="F200" s="12"/>
      <c r="G200" s="13" t="str">
        <f>IF(A200="","",IF(OR(C200="Crédito",C200="Débito"),IF(F200="","⚠️ falta o código de autorização",IF(COUNTIF(Maquininha!$B:$B,F200)=0,"❌ não está na maquininha",IF(ABS(SUMIFS(Maquininha!$D:$D,Maquininha!$B:$B,F200)-D200)&gt;Parâmetros!$B$1,"⚠️ valor diferente","✅"))),IF(C200="Pix",IF(COUNTIFS(Extrato!$A:$A,A200,Extrato!$C:$C,D200)=0,"❌ Pix não achado no extrato","✅"),"—")))</f>
        <v/>
      </c>
      <c r="H200" s="10"/>
    </row>
    <row r="201" spans="1:8" x14ac:dyDescent="0.35">
      <c r="A201" s="9"/>
      <c r="B201" s="10"/>
      <c r="C201" s="10"/>
      <c r="D201" s="11"/>
      <c r="E201" s="10"/>
      <c r="F201" s="12"/>
      <c r="G201" s="13" t="str">
        <f>IF(A201="","",IF(OR(C201="Crédito",C201="Débito"),IF(F201="","⚠️ falta o código de autorização",IF(COUNTIF(Maquininha!$B:$B,F201)=0,"❌ não está na maquininha",IF(ABS(SUMIFS(Maquininha!$D:$D,Maquininha!$B:$B,F201)-D201)&gt;Parâmetros!$B$1,"⚠️ valor diferente","✅"))),IF(C201="Pix",IF(COUNTIFS(Extrato!$A:$A,A201,Extrato!$C:$C,D201)=0,"❌ Pix não achado no extrato","✅"),"—")))</f>
        <v/>
      </c>
      <c r="H201" s="10"/>
    </row>
    <row r="202" spans="1:8" x14ac:dyDescent="0.35">
      <c r="A202" s="9"/>
      <c r="B202" s="10"/>
      <c r="C202" s="10"/>
      <c r="D202" s="11"/>
      <c r="E202" s="10"/>
      <c r="F202" s="12"/>
      <c r="G202" s="13" t="str">
        <f>IF(A202="","",IF(OR(C202="Crédito",C202="Débito"),IF(F202="","⚠️ falta o código de autorização",IF(COUNTIF(Maquininha!$B:$B,F202)=0,"❌ não está na maquininha",IF(ABS(SUMIFS(Maquininha!$D:$D,Maquininha!$B:$B,F202)-D202)&gt;Parâmetros!$B$1,"⚠️ valor diferente","✅"))),IF(C202="Pix",IF(COUNTIFS(Extrato!$A:$A,A202,Extrato!$C:$C,D202)=0,"❌ Pix não achado no extrato","✅"),"—")))</f>
        <v/>
      </c>
      <c r="H202" s="10"/>
    </row>
    <row r="203" spans="1:8" x14ac:dyDescent="0.35">
      <c r="A203" s="9"/>
      <c r="B203" s="10"/>
      <c r="C203" s="10"/>
      <c r="D203" s="11"/>
      <c r="E203" s="10"/>
      <c r="F203" s="12"/>
      <c r="G203" s="13" t="str">
        <f>IF(A203="","",IF(OR(C203="Crédito",C203="Débito"),IF(F203="","⚠️ falta o código de autorização",IF(COUNTIF(Maquininha!$B:$B,F203)=0,"❌ não está na maquininha",IF(ABS(SUMIFS(Maquininha!$D:$D,Maquininha!$B:$B,F203)-D203)&gt;Parâmetros!$B$1,"⚠️ valor diferente","✅"))),IF(C203="Pix",IF(COUNTIFS(Extrato!$A:$A,A203,Extrato!$C:$C,D203)=0,"❌ Pix não achado no extrato","✅"),"—")))</f>
        <v/>
      </c>
      <c r="H203" s="10"/>
    </row>
    <row r="204" spans="1:8" x14ac:dyDescent="0.35">
      <c r="A204" s="9"/>
      <c r="B204" s="10"/>
      <c r="C204" s="10"/>
      <c r="D204" s="11"/>
      <c r="E204" s="10"/>
      <c r="F204" s="12"/>
      <c r="G204" s="13" t="str">
        <f>IF(A204="","",IF(OR(C204="Crédito",C204="Débito"),IF(F204="","⚠️ falta o código de autorização",IF(COUNTIF(Maquininha!$B:$B,F204)=0,"❌ não está na maquininha",IF(ABS(SUMIFS(Maquininha!$D:$D,Maquininha!$B:$B,F204)-D204)&gt;Parâmetros!$B$1,"⚠️ valor diferente","✅"))),IF(C204="Pix",IF(COUNTIFS(Extrato!$A:$A,A204,Extrato!$C:$C,D204)=0,"❌ Pix não achado no extrato","✅"),"—")))</f>
        <v/>
      </c>
      <c r="H204" s="10"/>
    </row>
    <row r="205" spans="1:8" x14ac:dyDescent="0.35">
      <c r="A205" s="9"/>
      <c r="B205" s="10"/>
      <c r="C205" s="10"/>
      <c r="D205" s="11"/>
      <c r="E205" s="10"/>
      <c r="F205" s="12"/>
      <c r="G205" s="13" t="str">
        <f>IF(A205="","",IF(OR(C205="Crédito",C205="Débito"),IF(F205="","⚠️ falta o código de autorização",IF(COUNTIF(Maquininha!$B:$B,F205)=0,"❌ não está na maquininha",IF(ABS(SUMIFS(Maquininha!$D:$D,Maquininha!$B:$B,F205)-D205)&gt;Parâmetros!$B$1,"⚠️ valor diferente","✅"))),IF(C205="Pix",IF(COUNTIFS(Extrato!$A:$A,A205,Extrato!$C:$C,D205)=0,"❌ Pix não achado no extrato","✅"),"—")))</f>
        <v/>
      </c>
      <c r="H205" s="10"/>
    </row>
    <row r="206" spans="1:8" x14ac:dyDescent="0.35">
      <c r="A206" s="9"/>
      <c r="B206" s="10"/>
      <c r="C206" s="10"/>
      <c r="D206" s="11"/>
      <c r="E206" s="10"/>
      <c r="F206" s="12"/>
      <c r="G206" s="13" t="str">
        <f>IF(A206="","",IF(OR(C206="Crédito",C206="Débito"),IF(F206="","⚠️ falta o código de autorização",IF(COUNTIF(Maquininha!$B:$B,F206)=0,"❌ não está na maquininha",IF(ABS(SUMIFS(Maquininha!$D:$D,Maquininha!$B:$B,F206)-D206)&gt;Parâmetros!$B$1,"⚠️ valor diferente","✅"))),IF(C206="Pix",IF(COUNTIFS(Extrato!$A:$A,A206,Extrato!$C:$C,D206)=0,"❌ Pix não achado no extrato","✅"),"—")))</f>
        <v/>
      </c>
      <c r="H206" s="10"/>
    </row>
    <row r="207" spans="1:8" x14ac:dyDescent="0.35">
      <c r="A207" s="9"/>
      <c r="B207" s="10"/>
      <c r="C207" s="10"/>
      <c r="D207" s="11"/>
      <c r="E207" s="10"/>
      <c r="F207" s="12"/>
      <c r="G207" s="13" t="str">
        <f>IF(A207="","",IF(OR(C207="Crédito",C207="Débito"),IF(F207="","⚠️ falta o código de autorização",IF(COUNTIF(Maquininha!$B:$B,F207)=0,"❌ não está na maquininha",IF(ABS(SUMIFS(Maquininha!$D:$D,Maquininha!$B:$B,F207)-D207)&gt;Parâmetros!$B$1,"⚠️ valor diferente","✅"))),IF(C207="Pix",IF(COUNTIFS(Extrato!$A:$A,A207,Extrato!$C:$C,D207)=0,"❌ Pix não achado no extrato","✅"),"—")))</f>
        <v/>
      </c>
      <c r="H207" s="10"/>
    </row>
    <row r="208" spans="1:8" x14ac:dyDescent="0.35">
      <c r="A208" s="9"/>
      <c r="B208" s="10"/>
      <c r="C208" s="10"/>
      <c r="D208" s="11"/>
      <c r="E208" s="10"/>
      <c r="F208" s="12"/>
      <c r="G208" s="13" t="str">
        <f>IF(A208="","",IF(OR(C208="Crédito",C208="Débito"),IF(F208="","⚠️ falta o código de autorização",IF(COUNTIF(Maquininha!$B:$B,F208)=0,"❌ não está na maquininha",IF(ABS(SUMIFS(Maquininha!$D:$D,Maquininha!$B:$B,F208)-D208)&gt;Parâmetros!$B$1,"⚠️ valor diferente","✅"))),IF(C208="Pix",IF(COUNTIFS(Extrato!$A:$A,A208,Extrato!$C:$C,D208)=0,"❌ Pix não achado no extrato","✅"),"—")))</f>
        <v/>
      </c>
      <c r="H208" s="10"/>
    </row>
    <row r="209" spans="1:8" x14ac:dyDescent="0.35">
      <c r="A209" s="9"/>
      <c r="B209" s="10"/>
      <c r="C209" s="10"/>
      <c r="D209" s="11"/>
      <c r="E209" s="10"/>
      <c r="F209" s="12"/>
      <c r="G209" s="13" t="str">
        <f>IF(A209="","",IF(OR(C209="Crédito",C209="Débito"),IF(F209="","⚠️ falta o código de autorização",IF(COUNTIF(Maquininha!$B:$B,F209)=0,"❌ não está na maquininha",IF(ABS(SUMIFS(Maquininha!$D:$D,Maquininha!$B:$B,F209)-D209)&gt;Parâmetros!$B$1,"⚠️ valor diferente","✅"))),IF(C209="Pix",IF(COUNTIFS(Extrato!$A:$A,A209,Extrato!$C:$C,D209)=0,"❌ Pix não achado no extrato","✅"),"—")))</f>
        <v/>
      </c>
      <c r="H209" s="10"/>
    </row>
    <row r="210" spans="1:8" x14ac:dyDescent="0.35">
      <c r="A210" s="9"/>
      <c r="B210" s="10"/>
      <c r="C210" s="10"/>
      <c r="D210" s="11"/>
      <c r="E210" s="10"/>
      <c r="F210" s="12"/>
      <c r="G210" s="13" t="str">
        <f>IF(A210="","",IF(OR(C210="Crédito",C210="Débito"),IF(F210="","⚠️ falta o código de autorização",IF(COUNTIF(Maquininha!$B:$B,F210)=0,"❌ não está na maquininha",IF(ABS(SUMIFS(Maquininha!$D:$D,Maquininha!$B:$B,F210)-D210)&gt;Parâmetros!$B$1,"⚠️ valor diferente","✅"))),IF(C210="Pix",IF(COUNTIFS(Extrato!$A:$A,A210,Extrato!$C:$C,D210)=0,"❌ Pix não achado no extrato","✅"),"—")))</f>
        <v/>
      </c>
      <c r="H210" s="10"/>
    </row>
    <row r="211" spans="1:8" x14ac:dyDescent="0.35">
      <c r="A211" s="9"/>
      <c r="B211" s="10"/>
      <c r="C211" s="10"/>
      <c r="D211" s="11"/>
      <c r="E211" s="10"/>
      <c r="F211" s="12"/>
      <c r="G211" s="13" t="str">
        <f>IF(A211="","",IF(OR(C211="Crédito",C211="Débito"),IF(F211="","⚠️ falta o código de autorização",IF(COUNTIF(Maquininha!$B:$B,F211)=0,"❌ não está na maquininha",IF(ABS(SUMIFS(Maquininha!$D:$D,Maquininha!$B:$B,F211)-D211)&gt;Parâmetros!$B$1,"⚠️ valor diferente","✅"))),IF(C211="Pix",IF(COUNTIFS(Extrato!$A:$A,A211,Extrato!$C:$C,D211)=0,"❌ Pix não achado no extrato","✅"),"—")))</f>
        <v/>
      </c>
      <c r="H211" s="10"/>
    </row>
    <row r="212" spans="1:8" x14ac:dyDescent="0.35">
      <c r="A212" s="9"/>
      <c r="B212" s="10"/>
      <c r="C212" s="10"/>
      <c r="D212" s="11"/>
      <c r="E212" s="10"/>
      <c r="F212" s="12"/>
      <c r="G212" s="13" t="str">
        <f>IF(A212="","",IF(OR(C212="Crédito",C212="Débito"),IF(F212="","⚠️ falta o código de autorização",IF(COUNTIF(Maquininha!$B:$B,F212)=0,"❌ não está na maquininha",IF(ABS(SUMIFS(Maquininha!$D:$D,Maquininha!$B:$B,F212)-D212)&gt;Parâmetros!$B$1,"⚠️ valor diferente","✅"))),IF(C212="Pix",IF(COUNTIFS(Extrato!$A:$A,A212,Extrato!$C:$C,D212)=0,"❌ Pix não achado no extrato","✅"),"—")))</f>
        <v/>
      </c>
      <c r="H212" s="10"/>
    </row>
    <row r="213" spans="1:8" x14ac:dyDescent="0.35">
      <c r="A213" s="9"/>
      <c r="B213" s="10"/>
      <c r="C213" s="10"/>
      <c r="D213" s="11"/>
      <c r="E213" s="10"/>
      <c r="F213" s="12"/>
      <c r="G213" s="13" t="str">
        <f>IF(A213="","",IF(OR(C213="Crédito",C213="Débito"),IF(F213="","⚠️ falta o código de autorização",IF(COUNTIF(Maquininha!$B:$B,F213)=0,"❌ não está na maquininha",IF(ABS(SUMIFS(Maquininha!$D:$D,Maquininha!$B:$B,F213)-D213)&gt;Parâmetros!$B$1,"⚠️ valor diferente","✅"))),IF(C213="Pix",IF(COUNTIFS(Extrato!$A:$A,A213,Extrato!$C:$C,D213)=0,"❌ Pix não achado no extrato","✅"),"—")))</f>
        <v/>
      </c>
      <c r="H213" s="10"/>
    </row>
    <row r="214" spans="1:8" x14ac:dyDescent="0.35">
      <c r="A214" s="9"/>
      <c r="B214" s="10"/>
      <c r="C214" s="10"/>
      <c r="D214" s="11"/>
      <c r="E214" s="10"/>
      <c r="F214" s="12"/>
      <c r="G214" s="13" t="str">
        <f>IF(A214="","",IF(OR(C214="Crédito",C214="Débito"),IF(F214="","⚠️ falta o código de autorização",IF(COUNTIF(Maquininha!$B:$B,F214)=0,"❌ não está na maquininha",IF(ABS(SUMIFS(Maquininha!$D:$D,Maquininha!$B:$B,F214)-D214)&gt;Parâmetros!$B$1,"⚠️ valor diferente","✅"))),IF(C214="Pix",IF(COUNTIFS(Extrato!$A:$A,A214,Extrato!$C:$C,D214)=0,"❌ Pix não achado no extrato","✅"),"—")))</f>
        <v/>
      </c>
      <c r="H214" s="10"/>
    </row>
    <row r="215" spans="1:8" x14ac:dyDescent="0.35">
      <c r="A215" s="9"/>
      <c r="B215" s="10"/>
      <c r="C215" s="10"/>
      <c r="D215" s="11"/>
      <c r="E215" s="10"/>
      <c r="F215" s="12"/>
      <c r="G215" s="13" t="str">
        <f>IF(A215="","",IF(OR(C215="Crédito",C215="Débito"),IF(F215="","⚠️ falta o código de autorização",IF(COUNTIF(Maquininha!$B:$B,F215)=0,"❌ não está na maquininha",IF(ABS(SUMIFS(Maquininha!$D:$D,Maquininha!$B:$B,F215)-D215)&gt;Parâmetros!$B$1,"⚠️ valor diferente","✅"))),IF(C215="Pix",IF(COUNTIFS(Extrato!$A:$A,A215,Extrato!$C:$C,D215)=0,"❌ Pix não achado no extrato","✅"),"—")))</f>
        <v/>
      </c>
      <c r="H215" s="10"/>
    </row>
    <row r="216" spans="1:8" x14ac:dyDescent="0.35">
      <c r="A216" s="9"/>
      <c r="B216" s="10"/>
      <c r="C216" s="10"/>
      <c r="D216" s="11"/>
      <c r="E216" s="10"/>
      <c r="F216" s="12"/>
      <c r="G216" s="13" t="str">
        <f>IF(A216="","",IF(OR(C216="Crédito",C216="Débito"),IF(F216="","⚠️ falta o código de autorização",IF(COUNTIF(Maquininha!$B:$B,F216)=0,"❌ não está na maquininha",IF(ABS(SUMIFS(Maquininha!$D:$D,Maquininha!$B:$B,F216)-D216)&gt;Parâmetros!$B$1,"⚠️ valor diferente","✅"))),IF(C216="Pix",IF(COUNTIFS(Extrato!$A:$A,A216,Extrato!$C:$C,D216)=0,"❌ Pix não achado no extrato","✅"),"—")))</f>
        <v/>
      </c>
      <c r="H216" s="10"/>
    </row>
    <row r="217" spans="1:8" x14ac:dyDescent="0.35">
      <c r="A217" s="9"/>
      <c r="B217" s="10"/>
      <c r="C217" s="10"/>
      <c r="D217" s="11"/>
      <c r="E217" s="10"/>
      <c r="F217" s="12"/>
      <c r="G217" s="13" t="str">
        <f>IF(A217="","",IF(OR(C217="Crédito",C217="Débito"),IF(F217="","⚠️ falta o código de autorização",IF(COUNTIF(Maquininha!$B:$B,F217)=0,"❌ não está na maquininha",IF(ABS(SUMIFS(Maquininha!$D:$D,Maquininha!$B:$B,F217)-D217)&gt;Parâmetros!$B$1,"⚠️ valor diferente","✅"))),IF(C217="Pix",IF(COUNTIFS(Extrato!$A:$A,A217,Extrato!$C:$C,D217)=0,"❌ Pix não achado no extrato","✅"),"—")))</f>
        <v/>
      </c>
      <c r="H217" s="10"/>
    </row>
    <row r="218" spans="1:8" x14ac:dyDescent="0.35">
      <c r="A218" s="9"/>
      <c r="B218" s="10"/>
      <c r="C218" s="10"/>
      <c r="D218" s="11"/>
      <c r="E218" s="10"/>
      <c r="F218" s="12"/>
      <c r="G218" s="13" t="str">
        <f>IF(A218="","",IF(OR(C218="Crédito",C218="Débito"),IF(F218="","⚠️ falta o código de autorização",IF(COUNTIF(Maquininha!$B:$B,F218)=0,"❌ não está na maquininha",IF(ABS(SUMIFS(Maquininha!$D:$D,Maquininha!$B:$B,F218)-D218)&gt;Parâmetros!$B$1,"⚠️ valor diferente","✅"))),IF(C218="Pix",IF(COUNTIFS(Extrato!$A:$A,A218,Extrato!$C:$C,D218)=0,"❌ Pix não achado no extrato","✅"),"—")))</f>
        <v/>
      </c>
      <c r="H218" s="10"/>
    </row>
    <row r="219" spans="1:8" x14ac:dyDescent="0.35">
      <c r="A219" s="9"/>
      <c r="B219" s="10"/>
      <c r="C219" s="10"/>
      <c r="D219" s="11"/>
      <c r="E219" s="10"/>
      <c r="F219" s="12"/>
      <c r="G219" s="13" t="str">
        <f>IF(A219="","",IF(OR(C219="Crédito",C219="Débito"),IF(F219="","⚠️ falta o código de autorização",IF(COUNTIF(Maquininha!$B:$B,F219)=0,"❌ não está na maquininha",IF(ABS(SUMIFS(Maquininha!$D:$D,Maquininha!$B:$B,F219)-D219)&gt;Parâmetros!$B$1,"⚠️ valor diferente","✅"))),IF(C219="Pix",IF(COUNTIFS(Extrato!$A:$A,A219,Extrato!$C:$C,D219)=0,"❌ Pix não achado no extrato","✅"),"—")))</f>
        <v/>
      </c>
      <c r="H219" s="10"/>
    </row>
    <row r="220" spans="1:8" x14ac:dyDescent="0.35">
      <c r="A220" s="9"/>
      <c r="B220" s="10"/>
      <c r="C220" s="10"/>
      <c r="D220" s="11"/>
      <c r="E220" s="10"/>
      <c r="F220" s="12"/>
      <c r="G220" s="13" t="str">
        <f>IF(A220="","",IF(OR(C220="Crédito",C220="Débito"),IF(F220="","⚠️ falta o código de autorização",IF(COUNTIF(Maquininha!$B:$B,F220)=0,"❌ não está na maquininha",IF(ABS(SUMIFS(Maquininha!$D:$D,Maquininha!$B:$B,F220)-D220)&gt;Parâmetros!$B$1,"⚠️ valor diferente","✅"))),IF(C220="Pix",IF(COUNTIFS(Extrato!$A:$A,A220,Extrato!$C:$C,D220)=0,"❌ Pix não achado no extrato","✅"),"—")))</f>
        <v/>
      </c>
      <c r="H220" s="10"/>
    </row>
    <row r="221" spans="1:8" x14ac:dyDescent="0.35">
      <c r="A221" s="9"/>
      <c r="B221" s="10"/>
      <c r="C221" s="10"/>
      <c r="D221" s="11"/>
      <c r="E221" s="10"/>
      <c r="F221" s="12"/>
      <c r="G221" s="13" t="str">
        <f>IF(A221="","",IF(OR(C221="Crédito",C221="Débito"),IF(F221="","⚠️ falta o código de autorização",IF(COUNTIF(Maquininha!$B:$B,F221)=0,"❌ não está na maquininha",IF(ABS(SUMIFS(Maquininha!$D:$D,Maquininha!$B:$B,F221)-D221)&gt;Parâmetros!$B$1,"⚠️ valor diferente","✅"))),IF(C221="Pix",IF(COUNTIFS(Extrato!$A:$A,A221,Extrato!$C:$C,D221)=0,"❌ Pix não achado no extrato","✅"),"—")))</f>
        <v/>
      </c>
      <c r="H221" s="10"/>
    </row>
    <row r="222" spans="1:8" x14ac:dyDescent="0.35">
      <c r="A222" s="9"/>
      <c r="B222" s="10"/>
      <c r="C222" s="10"/>
      <c r="D222" s="11"/>
      <c r="E222" s="10"/>
      <c r="F222" s="12"/>
      <c r="G222" s="13" t="str">
        <f>IF(A222="","",IF(OR(C222="Crédito",C222="Débito"),IF(F222="","⚠️ falta o código de autorização",IF(COUNTIF(Maquininha!$B:$B,F222)=0,"❌ não está na maquininha",IF(ABS(SUMIFS(Maquininha!$D:$D,Maquininha!$B:$B,F222)-D222)&gt;Parâmetros!$B$1,"⚠️ valor diferente","✅"))),IF(C222="Pix",IF(COUNTIFS(Extrato!$A:$A,A222,Extrato!$C:$C,D222)=0,"❌ Pix não achado no extrato","✅"),"—")))</f>
        <v/>
      </c>
      <c r="H222" s="10"/>
    </row>
    <row r="223" spans="1:8" x14ac:dyDescent="0.35">
      <c r="A223" s="9"/>
      <c r="B223" s="10"/>
      <c r="C223" s="10"/>
      <c r="D223" s="11"/>
      <c r="E223" s="10"/>
      <c r="F223" s="12"/>
      <c r="G223" s="13" t="str">
        <f>IF(A223="","",IF(OR(C223="Crédito",C223="Débito"),IF(F223="","⚠️ falta o código de autorização",IF(COUNTIF(Maquininha!$B:$B,F223)=0,"❌ não está na maquininha",IF(ABS(SUMIFS(Maquininha!$D:$D,Maquininha!$B:$B,F223)-D223)&gt;Parâmetros!$B$1,"⚠️ valor diferente","✅"))),IF(C223="Pix",IF(COUNTIFS(Extrato!$A:$A,A223,Extrato!$C:$C,D223)=0,"❌ Pix não achado no extrato","✅"),"—")))</f>
        <v/>
      </c>
      <c r="H223" s="10"/>
    </row>
    <row r="224" spans="1:8" x14ac:dyDescent="0.35">
      <c r="A224" s="9"/>
      <c r="B224" s="10"/>
      <c r="C224" s="10"/>
      <c r="D224" s="11"/>
      <c r="E224" s="10"/>
      <c r="F224" s="12"/>
      <c r="G224" s="13" t="str">
        <f>IF(A224="","",IF(OR(C224="Crédito",C224="Débito"),IF(F224="","⚠️ falta o código de autorização",IF(COUNTIF(Maquininha!$B:$B,F224)=0,"❌ não está na maquininha",IF(ABS(SUMIFS(Maquininha!$D:$D,Maquininha!$B:$B,F224)-D224)&gt;Parâmetros!$B$1,"⚠️ valor diferente","✅"))),IF(C224="Pix",IF(COUNTIFS(Extrato!$A:$A,A224,Extrato!$C:$C,D224)=0,"❌ Pix não achado no extrato","✅"),"—")))</f>
        <v/>
      </c>
      <c r="H224" s="10"/>
    </row>
    <row r="225" spans="1:8" x14ac:dyDescent="0.35">
      <c r="A225" s="9"/>
      <c r="B225" s="10"/>
      <c r="C225" s="10"/>
      <c r="D225" s="11"/>
      <c r="E225" s="10"/>
      <c r="F225" s="12"/>
      <c r="G225" s="13" t="str">
        <f>IF(A225="","",IF(OR(C225="Crédito",C225="Débito"),IF(F225="","⚠️ falta o código de autorização",IF(COUNTIF(Maquininha!$B:$B,F225)=0,"❌ não está na maquininha",IF(ABS(SUMIFS(Maquininha!$D:$D,Maquininha!$B:$B,F225)-D225)&gt;Parâmetros!$B$1,"⚠️ valor diferente","✅"))),IF(C225="Pix",IF(COUNTIFS(Extrato!$A:$A,A225,Extrato!$C:$C,D225)=0,"❌ Pix não achado no extrato","✅"),"—")))</f>
        <v/>
      </c>
      <c r="H225" s="10"/>
    </row>
    <row r="226" spans="1:8" x14ac:dyDescent="0.35">
      <c r="A226" s="9"/>
      <c r="B226" s="10"/>
      <c r="C226" s="10"/>
      <c r="D226" s="11"/>
      <c r="E226" s="10"/>
      <c r="F226" s="12"/>
      <c r="G226" s="13" t="str">
        <f>IF(A226="","",IF(OR(C226="Crédito",C226="Débito"),IF(F226="","⚠️ falta o código de autorização",IF(COUNTIF(Maquininha!$B:$B,F226)=0,"❌ não está na maquininha",IF(ABS(SUMIFS(Maquininha!$D:$D,Maquininha!$B:$B,F226)-D226)&gt;Parâmetros!$B$1,"⚠️ valor diferente","✅"))),IF(C226="Pix",IF(COUNTIFS(Extrato!$A:$A,A226,Extrato!$C:$C,D226)=0,"❌ Pix não achado no extrato","✅"),"—")))</f>
        <v/>
      </c>
      <c r="H226" s="10"/>
    </row>
    <row r="227" spans="1:8" x14ac:dyDescent="0.35">
      <c r="A227" s="9"/>
      <c r="B227" s="10"/>
      <c r="C227" s="10"/>
      <c r="D227" s="11"/>
      <c r="E227" s="10"/>
      <c r="F227" s="12"/>
      <c r="G227" s="13" t="str">
        <f>IF(A227="","",IF(OR(C227="Crédito",C227="Débito"),IF(F227="","⚠️ falta o código de autorização",IF(COUNTIF(Maquininha!$B:$B,F227)=0,"❌ não está na maquininha",IF(ABS(SUMIFS(Maquininha!$D:$D,Maquininha!$B:$B,F227)-D227)&gt;Parâmetros!$B$1,"⚠️ valor diferente","✅"))),IF(C227="Pix",IF(COUNTIFS(Extrato!$A:$A,A227,Extrato!$C:$C,D227)=0,"❌ Pix não achado no extrato","✅"),"—")))</f>
        <v/>
      </c>
      <c r="H227" s="10"/>
    </row>
    <row r="228" spans="1:8" x14ac:dyDescent="0.35">
      <c r="A228" s="9"/>
      <c r="B228" s="10"/>
      <c r="C228" s="10"/>
      <c r="D228" s="11"/>
      <c r="E228" s="10"/>
      <c r="F228" s="12"/>
      <c r="G228" s="13" t="str">
        <f>IF(A228="","",IF(OR(C228="Crédito",C228="Débito"),IF(F228="","⚠️ falta o código de autorização",IF(COUNTIF(Maquininha!$B:$B,F228)=0,"❌ não está na maquininha",IF(ABS(SUMIFS(Maquininha!$D:$D,Maquininha!$B:$B,F228)-D228)&gt;Parâmetros!$B$1,"⚠️ valor diferente","✅"))),IF(C228="Pix",IF(COUNTIFS(Extrato!$A:$A,A228,Extrato!$C:$C,D228)=0,"❌ Pix não achado no extrato","✅"),"—")))</f>
        <v/>
      </c>
      <c r="H228" s="10"/>
    </row>
    <row r="229" spans="1:8" x14ac:dyDescent="0.35">
      <c r="A229" s="9"/>
      <c r="B229" s="10"/>
      <c r="C229" s="10"/>
      <c r="D229" s="11"/>
      <c r="E229" s="10"/>
      <c r="F229" s="12"/>
      <c r="G229" s="13" t="str">
        <f>IF(A229="","",IF(OR(C229="Crédito",C229="Débito"),IF(F229="","⚠️ falta o código de autorização",IF(COUNTIF(Maquininha!$B:$B,F229)=0,"❌ não está na maquininha",IF(ABS(SUMIFS(Maquininha!$D:$D,Maquininha!$B:$B,F229)-D229)&gt;Parâmetros!$B$1,"⚠️ valor diferente","✅"))),IF(C229="Pix",IF(COUNTIFS(Extrato!$A:$A,A229,Extrato!$C:$C,D229)=0,"❌ Pix não achado no extrato","✅"),"—")))</f>
        <v/>
      </c>
      <c r="H229" s="10"/>
    </row>
    <row r="230" spans="1:8" x14ac:dyDescent="0.35">
      <c r="A230" s="9"/>
      <c r="B230" s="10"/>
      <c r="C230" s="10"/>
      <c r="D230" s="11"/>
      <c r="E230" s="10"/>
      <c r="F230" s="12"/>
      <c r="G230" s="13" t="str">
        <f>IF(A230="","",IF(OR(C230="Crédito",C230="Débito"),IF(F230="","⚠️ falta o código de autorização",IF(COUNTIF(Maquininha!$B:$B,F230)=0,"❌ não está na maquininha",IF(ABS(SUMIFS(Maquininha!$D:$D,Maquininha!$B:$B,F230)-D230)&gt;Parâmetros!$B$1,"⚠️ valor diferente","✅"))),IF(C230="Pix",IF(COUNTIFS(Extrato!$A:$A,A230,Extrato!$C:$C,D230)=0,"❌ Pix não achado no extrato","✅"),"—")))</f>
        <v/>
      </c>
      <c r="H230" s="10"/>
    </row>
    <row r="231" spans="1:8" x14ac:dyDescent="0.35">
      <c r="A231" s="9"/>
      <c r="B231" s="10"/>
      <c r="C231" s="10"/>
      <c r="D231" s="11"/>
      <c r="E231" s="10"/>
      <c r="F231" s="12"/>
      <c r="G231" s="13" t="str">
        <f>IF(A231="","",IF(OR(C231="Crédito",C231="Débito"),IF(F231="","⚠️ falta o código de autorização",IF(COUNTIF(Maquininha!$B:$B,F231)=0,"❌ não está na maquininha",IF(ABS(SUMIFS(Maquininha!$D:$D,Maquininha!$B:$B,F231)-D231)&gt;Parâmetros!$B$1,"⚠️ valor diferente","✅"))),IF(C231="Pix",IF(COUNTIFS(Extrato!$A:$A,A231,Extrato!$C:$C,D231)=0,"❌ Pix não achado no extrato","✅"),"—")))</f>
        <v/>
      </c>
      <c r="H231" s="10"/>
    </row>
    <row r="232" spans="1:8" x14ac:dyDescent="0.35">
      <c r="A232" s="9"/>
      <c r="B232" s="10"/>
      <c r="C232" s="10"/>
      <c r="D232" s="11"/>
      <c r="E232" s="10"/>
      <c r="F232" s="12"/>
      <c r="G232" s="13" t="str">
        <f>IF(A232="","",IF(OR(C232="Crédito",C232="Débito"),IF(F232="","⚠️ falta o código de autorização",IF(COUNTIF(Maquininha!$B:$B,F232)=0,"❌ não está na maquininha",IF(ABS(SUMIFS(Maquininha!$D:$D,Maquininha!$B:$B,F232)-D232)&gt;Parâmetros!$B$1,"⚠️ valor diferente","✅"))),IF(C232="Pix",IF(COUNTIFS(Extrato!$A:$A,A232,Extrato!$C:$C,D232)=0,"❌ Pix não achado no extrato","✅"),"—")))</f>
        <v/>
      </c>
      <c r="H232" s="10"/>
    </row>
    <row r="233" spans="1:8" x14ac:dyDescent="0.35">
      <c r="A233" s="9"/>
      <c r="B233" s="10"/>
      <c r="C233" s="10"/>
      <c r="D233" s="11"/>
      <c r="E233" s="10"/>
      <c r="F233" s="12"/>
      <c r="G233" s="13" t="str">
        <f>IF(A233="","",IF(OR(C233="Crédito",C233="Débito"),IF(F233="","⚠️ falta o código de autorização",IF(COUNTIF(Maquininha!$B:$B,F233)=0,"❌ não está na maquininha",IF(ABS(SUMIFS(Maquininha!$D:$D,Maquininha!$B:$B,F233)-D233)&gt;Parâmetros!$B$1,"⚠️ valor diferente","✅"))),IF(C233="Pix",IF(COUNTIFS(Extrato!$A:$A,A233,Extrato!$C:$C,D233)=0,"❌ Pix não achado no extrato","✅"),"—")))</f>
        <v/>
      </c>
      <c r="H233" s="10"/>
    </row>
    <row r="234" spans="1:8" x14ac:dyDescent="0.35">
      <c r="A234" s="9"/>
      <c r="B234" s="10"/>
      <c r="C234" s="10"/>
      <c r="D234" s="11"/>
      <c r="E234" s="10"/>
      <c r="F234" s="12"/>
      <c r="G234" s="13" t="str">
        <f>IF(A234="","",IF(OR(C234="Crédito",C234="Débito"),IF(F234="","⚠️ falta o código de autorização",IF(COUNTIF(Maquininha!$B:$B,F234)=0,"❌ não está na maquininha",IF(ABS(SUMIFS(Maquininha!$D:$D,Maquininha!$B:$B,F234)-D234)&gt;Parâmetros!$B$1,"⚠️ valor diferente","✅"))),IF(C234="Pix",IF(COUNTIFS(Extrato!$A:$A,A234,Extrato!$C:$C,D234)=0,"❌ Pix não achado no extrato","✅"),"—")))</f>
        <v/>
      </c>
      <c r="H234" s="10"/>
    </row>
    <row r="235" spans="1:8" x14ac:dyDescent="0.35">
      <c r="A235" s="9"/>
      <c r="B235" s="10"/>
      <c r="C235" s="10"/>
      <c r="D235" s="11"/>
      <c r="E235" s="10"/>
      <c r="F235" s="12"/>
      <c r="G235" s="13" t="str">
        <f>IF(A235="","",IF(OR(C235="Crédito",C235="Débito"),IF(F235="","⚠️ falta o código de autorização",IF(COUNTIF(Maquininha!$B:$B,F235)=0,"❌ não está na maquininha",IF(ABS(SUMIFS(Maquininha!$D:$D,Maquininha!$B:$B,F235)-D235)&gt;Parâmetros!$B$1,"⚠️ valor diferente","✅"))),IF(C235="Pix",IF(COUNTIFS(Extrato!$A:$A,A235,Extrato!$C:$C,D235)=0,"❌ Pix não achado no extrato","✅"),"—")))</f>
        <v/>
      </c>
      <c r="H235" s="10"/>
    </row>
    <row r="236" spans="1:8" x14ac:dyDescent="0.35">
      <c r="A236" s="9"/>
      <c r="B236" s="10"/>
      <c r="C236" s="10"/>
      <c r="D236" s="11"/>
      <c r="E236" s="10"/>
      <c r="F236" s="12"/>
      <c r="G236" s="13" t="str">
        <f>IF(A236="","",IF(OR(C236="Crédito",C236="Débito"),IF(F236="","⚠️ falta o código de autorização",IF(COUNTIF(Maquininha!$B:$B,F236)=0,"❌ não está na maquininha",IF(ABS(SUMIFS(Maquininha!$D:$D,Maquininha!$B:$B,F236)-D236)&gt;Parâmetros!$B$1,"⚠️ valor diferente","✅"))),IF(C236="Pix",IF(COUNTIFS(Extrato!$A:$A,A236,Extrato!$C:$C,D236)=0,"❌ Pix não achado no extrato","✅"),"—")))</f>
        <v/>
      </c>
      <c r="H236" s="10"/>
    </row>
    <row r="237" spans="1:8" x14ac:dyDescent="0.35">
      <c r="A237" s="9"/>
      <c r="B237" s="10"/>
      <c r="C237" s="10"/>
      <c r="D237" s="11"/>
      <c r="E237" s="10"/>
      <c r="F237" s="12"/>
      <c r="G237" s="13" t="str">
        <f>IF(A237="","",IF(OR(C237="Crédito",C237="Débito"),IF(F237="","⚠️ falta o código de autorização",IF(COUNTIF(Maquininha!$B:$B,F237)=0,"❌ não está na maquininha",IF(ABS(SUMIFS(Maquininha!$D:$D,Maquininha!$B:$B,F237)-D237)&gt;Parâmetros!$B$1,"⚠️ valor diferente","✅"))),IF(C237="Pix",IF(COUNTIFS(Extrato!$A:$A,A237,Extrato!$C:$C,D237)=0,"❌ Pix não achado no extrato","✅"),"—")))</f>
        <v/>
      </c>
      <c r="H237" s="10"/>
    </row>
    <row r="238" spans="1:8" x14ac:dyDescent="0.35">
      <c r="A238" s="9"/>
      <c r="B238" s="10"/>
      <c r="C238" s="10"/>
      <c r="D238" s="11"/>
      <c r="E238" s="10"/>
      <c r="F238" s="12"/>
      <c r="G238" s="13" t="str">
        <f>IF(A238="","",IF(OR(C238="Crédito",C238="Débito"),IF(F238="","⚠️ falta o código de autorização",IF(COUNTIF(Maquininha!$B:$B,F238)=0,"❌ não está na maquininha",IF(ABS(SUMIFS(Maquininha!$D:$D,Maquininha!$B:$B,F238)-D238)&gt;Parâmetros!$B$1,"⚠️ valor diferente","✅"))),IF(C238="Pix",IF(COUNTIFS(Extrato!$A:$A,A238,Extrato!$C:$C,D238)=0,"❌ Pix não achado no extrato","✅"),"—")))</f>
        <v/>
      </c>
      <c r="H238" s="10"/>
    </row>
    <row r="239" spans="1:8" x14ac:dyDescent="0.35">
      <c r="A239" s="9"/>
      <c r="B239" s="10"/>
      <c r="C239" s="10"/>
      <c r="D239" s="11"/>
      <c r="E239" s="10"/>
      <c r="F239" s="12"/>
      <c r="G239" s="13" t="str">
        <f>IF(A239="","",IF(OR(C239="Crédito",C239="Débito"),IF(F239="","⚠️ falta o código de autorização",IF(COUNTIF(Maquininha!$B:$B,F239)=0,"❌ não está na maquininha",IF(ABS(SUMIFS(Maquininha!$D:$D,Maquininha!$B:$B,F239)-D239)&gt;Parâmetros!$B$1,"⚠️ valor diferente","✅"))),IF(C239="Pix",IF(COUNTIFS(Extrato!$A:$A,A239,Extrato!$C:$C,D239)=0,"❌ Pix não achado no extrato","✅"),"—")))</f>
        <v/>
      </c>
      <c r="H239" s="10"/>
    </row>
    <row r="240" spans="1:8" x14ac:dyDescent="0.35">
      <c r="A240" s="9"/>
      <c r="B240" s="10"/>
      <c r="C240" s="10"/>
      <c r="D240" s="11"/>
      <c r="E240" s="10"/>
      <c r="F240" s="12"/>
      <c r="G240" s="13" t="str">
        <f>IF(A240="","",IF(OR(C240="Crédito",C240="Débito"),IF(F240="","⚠️ falta o código de autorização",IF(COUNTIF(Maquininha!$B:$B,F240)=0,"❌ não está na maquininha",IF(ABS(SUMIFS(Maquininha!$D:$D,Maquininha!$B:$B,F240)-D240)&gt;Parâmetros!$B$1,"⚠️ valor diferente","✅"))),IF(C240="Pix",IF(COUNTIFS(Extrato!$A:$A,A240,Extrato!$C:$C,D240)=0,"❌ Pix não achado no extrato","✅"),"—")))</f>
        <v/>
      </c>
      <c r="H240" s="10"/>
    </row>
    <row r="241" spans="1:8" x14ac:dyDescent="0.35">
      <c r="A241" s="9"/>
      <c r="B241" s="10"/>
      <c r="C241" s="10"/>
      <c r="D241" s="11"/>
      <c r="E241" s="10"/>
      <c r="F241" s="12"/>
      <c r="G241" s="13" t="str">
        <f>IF(A241="","",IF(OR(C241="Crédito",C241="Débito"),IF(F241="","⚠️ falta o código de autorização",IF(COUNTIF(Maquininha!$B:$B,F241)=0,"❌ não está na maquininha",IF(ABS(SUMIFS(Maquininha!$D:$D,Maquininha!$B:$B,F241)-D241)&gt;Parâmetros!$B$1,"⚠️ valor diferente","✅"))),IF(C241="Pix",IF(COUNTIFS(Extrato!$A:$A,A241,Extrato!$C:$C,D241)=0,"❌ Pix não achado no extrato","✅"),"—")))</f>
        <v/>
      </c>
      <c r="H241" s="10"/>
    </row>
    <row r="242" spans="1:8" x14ac:dyDescent="0.35">
      <c r="A242" s="9"/>
      <c r="B242" s="10"/>
      <c r="C242" s="10"/>
      <c r="D242" s="11"/>
      <c r="E242" s="10"/>
      <c r="F242" s="12"/>
      <c r="G242" s="13" t="str">
        <f>IF(A242="","",IF(OR(C242="Crédito",C242="Débito"),IF(F242="","⚠️ falta o código de autorização",IF(COUNTIF(Maquininha!$B:$B,F242)=0,"❌ não está na maquininha",IF(ABS(SUMIFS(Maquininha!$D:$D,Maquininha!$B:$B,F242)-D242)&gt;Parâmetros!$B$1,"⚠️ valor diferente","✅"))),IF(C242="Pix",IF(COUNTIFS(Extrato!$A:$A,A242,Extrato!$C:$C,D242)=0,"❌ Pix não achado no extrato","✅"),"—")))</f>
        <v/>
      </c>
      <c r="H242" s="10"/>
    </row>
    <row r="243" spans="1:8" x14ac:dyDescent="0.35">
      <c r="A243" s="9"/>
      <c r="B243" s="10"/>
      <c r="C243" s="10"/>
      <c r="D243" s="11"/>
      <c r="E243" s="10"/>
      <c r="F243" s="12"/>
      <c r="G243" s="13" t="str">
        <f>IF(A243="","",IF(OR(C243="Crédito",C243="Débito"),IF(F243="","⚠️ falta o código de autorização",IF(COUNTIF(Maquininha!$B:$B,F243)=0,"❌ não está na maquininha",IF(ABS(SUMIFS(Maquininha!$D:$D,Maquininha!$B:$B,F243)-D243)&gt;Parâmetros!$B$1,"⚠️ valor diferente","✅"))),IF(C243="Pix",IF(COUNTIFS(Extrato!$A:$A,A243,Extrato!$C:$C,D243)=0,"❌ Pix não achado no extrato","✅"),"—")))</f>
        <v/>
      </c>
      <c r="H243" s="10"/>
    </row>
    <row r="244" spans="1:8" x14ac:dyDescent="0.35">
      <c r="A244" s="9"/>
      <c r="B244" s="10"/>
      <c r="C244" s="10"/>
      <c r="D244" s="11"/>
      <c r="E244" s="10"/>
      <c r="F244" s="12"/>
      <c r="G244" s="13" t="str">
        <f>IF(A244="","",IF(OR(C244="Crédito",C244="Débito"),IF(F244="","⚠️ falta o código de autorização",IF(COUNTIF(Maquininha!$B:$B,F244)=0,"❌ não está na maquininha",IF(ABS(SUMIFS(Maquininha!$D:$D,Maquininha!$B:$B,F244)-D244)&gt;Parâmetros!$B$1,"⚠️ valor diferente","✅"))),IF(C244="Pix",IF(COUNTIFS(Extrato!$A:$A,A244,Extrato!$C:$C,D244)=0,"❌ Pix não achado no extrato","✅"),"—")))</f>
        <v/>
      </c>
      <c r="H244" s="10"/>
    </row>
    <row r="245" spans="1:8" x14ac:dyDescent="0.35">
      <c r="A245" s="9"/>
      <c r="B245" s="10"/>
      <c r="C245" s="10"/>
      <c r="D245" s="11"/>
      <c r="E245" s="10"/>
      <c r="F245" s="12"/>
      <c r="G245" s="13" t="str">
        <f>IF(A245="","",IF(OR(C245="Crédito",C245="Débito"),IF(F245="","⚠️ falta o código de autorização",IF(COUNTIF(Maquininha!$B:$B,F245)=0,"❌ não está na maquininha",IF(ABS(SUMIFS(Maquininha!$D:$D,Maquininha!$B:$B,F245)-D245)&gt;Parâmetros!$B$1,"⚠️ valor diferente","✅"))),IF(C245="Pix",IF(COUNTIFS(Extrato!$A:$A,A245,Extrato!$C:$C,D245)=0,"❌ Pix não achado no extrato","✅"),"—")))</f>
        <v/>
      </c>
      <c r="H245" s="10"/>
    </row>
    <row r="246" spans="1:8" x14ac:dyDescent="0.35">
      <c r="A246" s="9"/>
      <c r="B246" s="10"/>
      <c r="C246" s="10"/>
      <c r="D246" s="11"/>
      <c r="E246" s="10"/>
      <c r="F246" s="12"/>
      <c r="G246" s="13" t="str">
        <f>IF(A246="","",IF(OR(C246="Crédito",C246="Débito"),IF(F246="","⚠️ falta o código de autorização",IF(COUNTIF(Maquininha!$B:$B,F246)=0,"❌ não está na maquininha",IF(ABS(SUMIFS(Maquininha!$D:$D,Maquininha!$B:$B,F246)-D246)&gt;Parâmetros!$B$1,"⚠️ valor diferente","✅"))),IF(C246="Pix",IF(COUNTIFS(Extrato!$A:$A,A246,Extrato!$C:$C,D246)=0,"❌ Pix não achado no extrato","✅"),"—")))</f>
        <v/>
      </c>
      <c r="H246" s="10"/>
    </row>
    <row r="247" spans="1:8" x14ac:dyDescent="0.35">
      <c r="A247" s="9"/>
      <c r="B247" s="10"/>
      <c r="C247" s="10"/>
      <c r="D247" s="11"/>
      <c r="E247" s="10"/>
      <c r="F247" s="12"/>
      <c r="G247" s="13" t="str">
        <f>IF(A247="","",IF(OR(C247="Crédito",C247="Débito"),IF(F247="","⚠️ falta o código de autorização",IF(COUNTIF(Maquininha!$B:$B,F247)=0,"❌ não está na maquininha",IF(ABS(SUMIFS(Maquininha!$D:$D,Maquininha!$B:$B,F247)-D247)&gt;Parâmetros!$B$1,"⚠️ valor diferente","✅"))),IF(C247="Pix",IF(COUNTIFS(Extrato!$A:$A,A247,Extrato!$C:$C,D247)=0,"❌ Pix não achado no extrato","✅"),"—")))</f>
        <v/>
      </c>
      <c r="H247" s="10"/>
    </row>
    <row r="248" spans="1:8" x14ac:dyDescent="0.35">
      <c r="A248" s="9"/>
      <c r="B248" s="10"/>
      <c r="C248" s="10"/>
      <c r="D248" s="11"/>
      <c r="E248" s="10"/>
      <c r="F248" s="12"/>
      <c r="G248" s="13" t="str">
        <f>IF(A248="","",IF(OR(C248="Crédito",C248="Débito"),IF(F248="","⚠️ falta o código de autorização",IF(COUNTIF(Maquininha!$B:$B,F248)=0,"❌ não está na maquininha",IF(ABS(SUMIFS(Maquininha!$D:$D,Maquininha!$B:$B,F248)-D248)&gt;Parâmetros!$B$1,"⚠️ valor diferente","✅"))),IF(C248="Pix",IF(COUNTIFS(Extrato!$A:$A,A248,Extrato!$C:$C,D248)=0,"❌ Pix não achado no extrato","✅"),"—")))</f>
        <v/>
      </c>
      <c r="H248" s="10"/>
    </row>
    <row r="249" spans="1:8" x14ac:dyDescent="0.35">
      <c r="A249" s="9"/>
      <c r="B249" s="10"/>
      <c r="C249" s="10"/>
      <c r="D249" s="11"/>
      <c r="E249" s="10"/>
      <c r="F249" s="12"/>
      <c r="G249" s="13" t="str">
        <f>IF(A249="","",IF(OR(C249="Crédito",C249="Débito"),IF(F249="","⚠️ falta o código de autorização",IF(COUNTIF(Maquininha!$B:$B,F249)=0,"❌ não está na maquininha",IF(ABS(SUMIFS(Maquininha!$D:$D,Maquininha!$B:$B,F249)-D249)&gt;Parâmetros!$B$1,"⚠️ valor diferente","✅"))),IF(C249="Pix",IF(COUNTIFS(Extrato!$A:$A,A249,Extrato!$C:$C,D249)=0,"❌ Pix não achado no extrato","✅"),"—")))</f>
        <v/>
      </c>
      <c r="H249" s="10"/>
    </row>
    <row r="250" spans="1:8" x14ac:dyDescent="0.35">
      <c r="A250" s="9"/>
      <c r="B250" s="10"/>
      <c r="C250" s="10"/>
      <c r="D250" s="11"/>
      <c r="E250" s="10"/>
      <c r="F250" s="12"/>
      <c r="G250" s="13" t="str">
        <f>IF(A250="","",IF(OR(C250="Crédito",C250="Débito"),IF(F250="","⚠️ falta o código de autorização",IF(COUNTIF(Maquininha!$B:$B,F250)=0,"❌ não está na maquininha",IF(ABS(SUMIFS(Maquininha!$D:$D,Maquininha!$B:$B,F250)-D250)&gt;Parâmetros!$B$1,"⚠️ valor diferente","✅"))),IF(C250="Pix",IF(COUNTIFS(Extrato!$A:$A,A250,Extrato!$C:$C,D250)=0,"❌ Pix não achado no extrato","✅"),"—")))</f>
        <v/>
      </c>
      <c r="H250" s="10"/>
    </row>
    <row r="251" spans="1:8" x14ac:dyDescent="0.35">
      <c r="A251" s="9"/>
      <c r="B251" s="10"/>
      <c r="C251" s="10"/>
      <c r="D251" s="11"/>
      <c r="E251" s="10"/>
      <c r="F251" s="12"/>
      <c r="G251" s="13" t="str">
        <f>IF(A251="","",IF(OR(C251="Crédito",C251="Débito"),IF(F251="","⚠️ falta o código de autorização",IF(COUNTIF(Maquininha!$B:$B,F251)=0,"❌ não está na maquininha",IF(ABS(SUMIFS(Maquininha!$D:$D,Maquininha!$B:$B,F251)-D251)&gt;Parâmetros!$B$1,"⚠️ valor diferente","✅"))),IF(C251="Pix",IF(COUNTIFS(Extrato!$A:$A,A251,Extrato!$C:$C,D251)=0,"❌ Pix não achado no extrato","✅"),"—")))</f>
        <v/>
      </c>
      <c r="H251" s="10"/>
    </row>
    <row r="252" spans="1:8" x14ac:dyDescent="0.35">
      <c r="A252" s="9"/>
      <c r="B252" s="10"/>
      <c r="C252" s="10"/>
      <c r="D252" s="11"/>
      <c r="E252" s="10"/>
      <c r="F252" s="12"/>
      <c r="G252" s="13" t="str">
        <f>IF(A252="","",IF(OR(C252="Crédito",C252="Débito"),IF(F252="","⚠️ falta o código de autorização",IF(COUNTIF(Maquininha!$B:$B,F252)=0,"❌ não está na maquininha",IF(ABS(SUMIFS(Maquininha!$D:$D,Maquininha!$B:$B,F252)-D252)&gt;Parâmetros!$B$1,"⚠️ valor diferente","✅"))),IF(C252="Pix",IF(COUNTIFS(Extrato!$A:$A,A252,Extrato!$C:$C,D252)=0,"❌ Pix não achado no extrato","✅"),"—")))</f>
        <v/>
      </c>
      <c r="H252" s="10"/>
    </row>
    <row r="253" spans="1:8" x14ac:dyDescent="0.35">
      <c r="A253" s="9"/>
      <c r="B253" s="10"/>
      <c r="C253" s="10"/>
      <c r="D253" s="11"/>
      <c r="E253" s="10"/>
      <c r="F253" s="12"/>
      <c r="G253" s="13" t="str">
        <f>IF(A253="","",IF(OR(C253="Crédito",C253="Débito"),IF(F253="","⚠️ falta o código de autorização",IF(COUNTIF(Maquininha!$B:$B,F253)=0,"❌ não está na maquininha",IF(ABS(SUMIFS(Maquininha!$D:$D,Maquininha!$B:$B,F253)-D253)&gt;Parâmetros!$B$1,"⚠️ valor diferente","✅"))),IF(C253="Pix",IF(COUNTIFS(Extrato!$A:$A,A253,Extrato!$C:$C,D253)=0,"❌ Pix não achado no extrato","✅"),"—")))</f>
        <v/>
      </c>
      <c r="H253" s="10"/>
    </row>
    <row r="254" spans="1:8" x14ac:dyDescent="0.35">
      <c r="A254" s="9"/>
      <c r="B254" s="10"/>
      <c r="C254" s="10"/>
      <c r="D254" s="11"/>
      <c r="E254" s="10"/>
      <c r="F254" s="12"/>
      <c r="G254" s="13" t="str">
        <f>IF(A254="","",IF(OR(C254="Crédito",C254="Débito"),IF(F254="","⚠️ falta o código de autorização",IF(COUNTIF(Maquininha!$B:$B,F254)=0,"❌ não está na maquininha",IF(ABS(SUMIFS(Maquininha!$D:$D,Maquininha!$B:$B,F254)-D254)&gt;Parâmetros!$B$1,"⚠️ valor diferente","✅"))),IF(C254="Pix",IF(COUNTIFS(Extrato!$A:$A,A254,Extrato!$C:$C,D254)=0,"❌ Pix não achado no extrato","✅"),"—")))</f>
        <v/>
      </c>
      <c r="H254" s="10"/>
    </row>
    <row r="255" spans="1:8" x14ac:dyDescent="0.35">
      <c r="A255" s="9"/>
      <c r="B255" s="10"/>
      <c r="C255" s="10"/>
      <c r="D255" s="11"/>
      <c r="E255" s="10"/>
      <c r="F255" s="12"/>
      <c r="G255" s="13" t="str">
        <f>IF(A255="","",IF(OR(C255="Crédito",C255="Débito"),IF(F255="","⚠️ falta o código de autorização",IF(COUNTIF(Maquininha!$B:$B,F255)=0,"❌ não está na maquininha",IF(ABS(SUMIFS(Maquininha!$D:$D,Maquininha!$B:$B,F255)-D255)&gt;Parâmetros!$B$1,"⚠️ valor diferente","✅"))),IF(C255="Pix",IF(COUNTIFS(Extrato!$A:$A,A255,Extrato!$C:$C,D255)=0,"❌ Pix não achado no extrato","✅"),"—")))</f>
        <v/>
      </c>
      <c r="H255" s="10"/>
    </row>
    <row r="256" spans="1:8" x14ac:dyDescent="0.35">
      <c r="A256" s="9"/>
      <c r="B256" s="10"/>
      <c r="C256" s="10"/>
      <c r="D256" s="11"/>
      <c r="E256" s="10"/>
      <c r="F256" s="12"/>
      <c r="G256" s="13" t="str">
        <f>IF(A256="","",IF(OR(C256="Crédito",C256="Débito"),IF(F256="","⚠️ falta o código de autorização",IF(COUNTIF(Maquininha!$B:$B,F256)=0,"❌ não está na maquininha",IF(ABS(SUMIFS(Maquininha!$D:$D,Maquininha!$B:$B,F256)-D256)&gt;Parâmetros!$B$1,"⚠️ valor diferente","✅"))),IF(C256="Pix",IF(COUNTIFS(Extrato!$A:$A,A256,Extrato!$C:$C,D256)=0,"❌ Pix não achado no extrato","✅"),"—")))</f>
        <v/>
      </c>
      <c r="H256" s="10"/>
    </row>
    <row r="257" spans="1:8" x14ac:dyDescent="0.35">
      <c r="A257" s="9"/>
      <c r="B257" s="10"/>
      <c r="C257" s="10"/>
      <c r="D257" s="11"/>
      <c r="E257" s="10"/>
      <c r="F257" s="12"/>
      <c r="G257" s="13" t="str">
        <f>IF(A257="","",IF(OR(C257="Crédito",C257="Débito"),IF(F257="","⚠️ falta o código de autorização",IF(COUNTIF(Maquininha!$B:$B,F257)=0,"❌ não está na maquininha",IF(ABS(SUMIFS(Maquininha!$D:$D,Maquininha!$B:$B,F257)-D257)&gt;Parâmetros!$B$1,"⚠️ valor diferente","✅"))),IF(C257="Pix",IF(COUNTIFS(Extrato!$A:$A,A257,Extrato!$C:$C,D257)=0,"❌ Pix não achado no extrato","✅"),"—")))</f>
        <v/>
      </c>
      <c r="H257" s="10"/>
    </row>
    <row r="258" spans="1:8" x14ac:dyDescent="0.35">
      <c r="A258" s="9"/>
      <c r="B258" s="10"/>
      <c r="C258" s="10"/>
      <c r="D258" s="11"/>
      <c r="E258" s="10"/>
      <c r="F258" s="12"/>
      <c r="G258" s="13" t="str">
        <f>IF(A258="","",IF(OR(C258="Crédito",C258="Débito"),IF(F258="","⚠️ falta o código de autorização",IF(COUNTIF(Maquininha!$B:$B,F258)=0,"❌ não está na maquininha",IF(ABS(SUMIFS(Maquininha!$D:$D,Maquininha!$B:$B,F258)-D258)&gt;Parâmetros!$B$1,"⚠️ valor diferente","✅"))),IF(C258="Pix",IF(COUNTIFS(Extrato!$A:$A,A258,Extrato!$C:$C,D258)=0,"❌ Pix não achado no extrato","✅"),"—")))</f>
        <v/>
      </c>
      <c r="H258" s="10"/>
    </row>
    <row r="259" spans="1:8" x14ac:dyDescent="0.35">
      <c r="A259" s="9"/>
      <c r="B259" s="10"/>
      <c r="C259" s="10"/>
      <c r="D259" s="11"/>
      <c r="E259" s="10"/>
      <c r="F259" s="12"/>
      <c r="G259" s="13" t="str">
        <f>IF(A259="","",IF(OR(C259="Crédito",C259="Débito"),IF(F259="","⚠️ falta o código de autorização",IF(COUNTIF(Maquininha!$B:$B,F259)=0,"❌ não está na maquininha",IF(ABS(SUMIFS(Maquininha!$D:$D,Maquininha!$B:$B,F259)-D259)&gt;Parâmetros!$B$1,"⚠️ valor diferente","✅"))),IF(C259="Pix",IF(COUNTIFS(Extrato!$A:$A,A259,Extrato!$C:$C,D259)=0,"❌ Pix não achado no extrato","✅"),"—")))</f>
        <v/>
      </c>
      <c r="H259" s="10"/>
    </row>
    <row r="260" spans="1:8" x14ac:dyDescent="0.35">
      <c r="A260" s="9"/>
      <c r="B260" s="10"/>
      <c r="C260" s="10"/>
      <c r="D260" s="11"/>
      <c r="E260" s="10"/>
      <c r="F260" s="12"/>
      <c r="G260" s="13" t="str">
        <f>IF(A260="","",IF(OR(C260="Crédito",C260="Débito"),IF(F260="","⚠️ falta o código de autorização",IF(COUNTIF(Maquininha!$B:$B,F260)=0,"❌ não está na maquininha",IF(ABS(SUMIFS(Maquininha!$D:$D,Maquininha!$B:$B,F260)-D260)&gt;Parâmetros!$B$1,"⚠️ valor diferente","✅"))),IF(C260="Pix",IF(COUNTIFS(Extrato!$A:$A,A260,Extrato!$C:$C,D260)=0,"❌ Pix não achado no extrato","✅"),"—")))</f>
        <v/>
      </c>
      <c r="H260" s="10"/>
    </row>
    <row r="261" spans="1:8" x14ac:dyDescent="0.35">
      <c r="A261" s="9"/>
      <c r="B261" s="10"/>
      <c r="C261" s="10"/>
      <c r="D261" s="11"/>
      <c r="E261" s="10"/>
      <c r="F261" s="12"/>
      <c r="G261" s="13" t="str">
        <f>IF(A261="","",IF(OR(C261="Crédito",C261="Débito"),IF(F261="","⚠️ falta o código de autorização",IF(COUNTIF(Maquininha!$B:$B,F261)=0,"❌ não está na maquininha",IF(ABS(SUMIFS(Maquininha!$D:$D,Maquininha!$B:$B,F261)-D261)&gt;Parâmetros!$B$1,"⚠️ valor diferente","✅"))),IF(C261="Pix",IF(COUNTIFS(Extrato!$A:$A,A261,Extrato!$C:$C,D261)=0,"❌ Pix não achado no extrato","✅"),"—")))</f>
        <v/>
      </c>
      <c r="H261" s="10"/>
    </row>
    <row r="262" spans="1:8" x14ac:dyDescent="0.35">
      <c r="A262" s="9"/>
      <c r="B262" s="10"/>
      <c r="C262" s="10"/>
      <c r="D262" s="11"/>
      <c r="E262" s="10"/>
      <c r="F262" s="12"/>
      <c r="G262" s="13" t="str">
        <f>IF(A262="","",IF(OR(C262="Crédito",C262="Débito"),IF(F262="","⚠️ falta o código de autorização",IF(COUNTIF(Maquininha!$B:$B,F262)=0,"❌ não está na maquininha",IF(ABS(SUMIFS(Maquininha!$D:$D,Maquininha!$B:$B,F262)-D262)&gt;Parâmetros!$B$1,"⚠️ valor diferente","✅"))),IF(C262="Pix",IF(COUNTIFS(Extrato!$A:$A,A262,Extrato!$C:$C,D262)=0,"❌ Pix não achado no extrato","✅"),"—")))</f>
        <v/>
      </c>
      <c r="H262" s="10"/>
    </row>
    <row r="263" spans="1:8" x14ac:dyDescent="0.35">
      <c r="A263" s="9"/>
      <c r="B263" s="10"/>
      <c r="C263" s="10"/>
      <c r="D263" s="11"/>
      <c r="E263" s="10"/>
      <c r="F263" s="12"/>
      <c r="G263" s="13" t="str">
        <f>IF(A263="","",IF(OR(C263="Crédito",C263="Débito"),IF(F263="","⚠️ falta o código de autorização",IF(COUNTIF(Maquininha!$B:$B,F263)=0,"❌ não está na maquininha",IF(ABS(SUMIFS(Maquininha!$D:$D,Maquininha!$B:$B,F263)-D263)&gt;Parâmetros!$B$1,"⚠️ valor diferente","✅"))),IF(C263="Pix",IF(COUNTIFS(Extrato!$A:$A,A263,Extrato!$C:$C,D263)=0,"❌ Pix não achado no extrato","✅"),"—")))</f>
        <v/>
      </c>
      <c r="H263" s="10"/>
    </row>
    <row r="264" spans="1:8" x14ac:dyDescent="0.35">
      <c r="A264" s="9"/>
      <c r="B264" s="10"/>
      <c r="C264" s="10"/>
      <c r="D264" s="11"/>
      <c r="E264" s="10"/>
      <c r="F264" s="12"/>
      <c r="G264" s="13" t="str">
        <f>IF(A264="","",IF(OR(C264="Crédito",C264="Débito"),IF(F264="","⚠️ falta o código de autorização",IF(COUNTIF(Maquininha!$B:$B,F264)=0,"❌ não está na maquininha",IF(ABS(SUMIFS(Maquininha!$D:$D,Maquininha!$B:$B,F264)-D264)&gt;Parâmetros!$B$1,"⚠️ valor diferente","✅"))),IF(C264="Pix",IF(COUNTIFS(Extrato!$A:$A,A264,Extrato!$C:$C,D264)=0,"❌ Pix não achado no extrato","✅"),"—")))</f>
        <v/>
      </c>
      <c r="H264" s="10"/>
    </row>
    <row r="265" spans="1:8" x14ac:dyDescent="0.35">
      <c r="A265" s="9"/>
      <c r="B265" s="10"/>
      <c r="C265" s="10"/>
      <c r="D265" s="11"/>
      <c r="E265" s="10"/>
      <c r="F265" s="12"/>
      <c r="G265" s="13" t="str">
        <f>IF(A265="","",IF(OR(C265="Crédito",C265="Débito"),IF(F265="","⚠️ falta o código de autorização",IF(COUNTIF(Maquininha!$B:$B,F265)=0,"❌ não está na maquininha",IF(ABS(SUMIFS(Maquininha!$D:$D,Maquininha!$B:$B,F265)-D265)&gt;Parâmetros!$B$1,"⚠️ valor diferente","✅"))),IF(C265="Pix",IF(COUNTIFS(Extrato!$A:$A,A265,Extrato!$C:$C,D265)=0,"❌ Pix não achado no extrato","✅"),"—")))</f>
        <v/>
      </c>
      <c r="H265" s="10"/>
    </row>
    <row r="266" spans="1:8" x14ac:dyDescent="0.35">
      <c r="A266" s="9"/>
      <c r="B266" s="10"/>
      <c r="C266" s="10"/>
      <c r="D266" s="11"/>
      <c r="E266" s="10"/>
      <c r="F266" s="12"/>
      <c r="G266" s="13" t="str">
        <f>IF(A266="","",IF(OR(C266="Crédito",C266="Débito"),IF(F266="","⚠️ falta o código de autorização",IF(COUNTIF(Maquininha!$B:$B,F266)=0,"❌ não está na maquininha",IF(ABS(SUMIFS(Maquininha!$D:$D,Maquininha!$B:$B,F266)-D266)&gt;Parâmetros!$B$1,"⚠️ valor diferente","✅"))),IF(C266="Pix",IF(COUNTIFS(Extrato!$A:$A,A266,Extrato!$C:$C,D266)=0,"❌ Pix não achado no extrato","✅"),"—")))</f>
        <v/>
      </c>
      <c r="H266" s="10"/>
    </row>
    <row r="267" spans="1:8" x14ac:dyDescent="0.35">
      <c r="A267" s="9"/>
      <c r="B267" s="10"/>
      <c r="C267" s="10"/>
      <c r="D267" s="11"/>
      <c r="E267" s="10"/>
      <c r="F267" s="12"/>
      <c r="G267" s="13" t="str">
        <f>IF(A267="","",IF(OR(C267="Crédito",C267="Débito"),IF(F267="","⚠️ falta o código de autorização",IF(COUNTIF(Maquininha!$B:$B,F267)=0,"❌ não está na maquininha",IF(ABS(SUMIFS(Maquininha!$D:$D,Maquininha!$B:$B,F267)-D267)&gt;Parâmetros!$B$1,"⚠️ valor diferente","✅"))),IF(C267="Pix",IF(COUNTIFS(Extrato!$A:$A,A267,Extrato!$C:$C,D267)=0,"❌ Pix não achado no extrato","✅"),"—")))</f>
        <v/>
      </c>
      <c r="H267" s="10"/>
    </row>
    <row r="268" spans="1:8" x14ac:dyDescent="0.35">
      <c r="A268" s="9"/>
      <c r="B268" s="10"/>
      <c r="C268" s="10"/>
      <c r="D268" s="11"/>
      <c r="E268" s="10"/>
      <c r="F268" s="12"/>
      <c r="G268" s="13" t="str">
        <f>IF(A268="","",IF(OR(C268="Crédito",C268="Débito"),IF(F268="","⚠️ falta o código de autorização",IF(COUNTIF(Maquininha!$B:$B,F268)=0,"❌ não está na maquininha",IF(ABS(SUMIFS(Maquininha!$D:$D,Maquininha!$B:$B,F268)-D268)&gt;Parâmetros!$B$1,"⚠️ valor diferente","✅"))),IF(C268="Pix",IF(COUNTIFS(Extrato!$A:$A,A268,Extrato!$C:$C,D268)=0,"❌ Pix não achado no extrato","✅"),"—")))</f>
        <v/>
      </c>
      <c r="H268" s="10"/>
    </row>
    <row r="269" spans="1:8" x14ac:dyDescent="0.35">
      <c r="A269" s="9"/>
      <c r="B269" s="10"/>
      <c r="C269" s="10"/>
      <c r="D269" s="11"/>
      <c r="E269" s="10"/>
      <c r="F269" s="12"/>
      <c r="G269" s="13" t="str">
        <f>IF(A269="","",IF(OR(C269="Crédito",C269="Débito"),IF(F269="","⚠️ falta o código de autorização",IF(COUNTIF(Maquininha!$B:$B,F269)=0,"❌ não está na maquininha",IF(ABS(SUMIFS(Maquininha!$D:$D,Maquininha!$B:$B,F269)-D269)&gt;Parâmetros!$B$1,"⚠️ valor diferente","✅"))),IF(C269="Pix",IF(COUNTIFS(Extrato!$A:$A,A269,Extrato!$C:$C,D269)=0,"❌ Pix não achado no extrato","✅"),"—")))</f>
        <v/>
      </c>
      <c r="H269" s="10"/>
    </row>
    <row r="270" spans="1:8" x14ac:dyDescent="0.35">
      <c r="A270" s="9"/>
      <c r="B270" s="10"/>
      <c r="C270" s="10"/>
      <c r="D270" s="11"/>
      <c r="E270" s="10"/>
      <c r="F270" s="12"/>
      <c r="G270" s="13" t="str">
        <f>IF(A270="","",IF(OR(C270="Crédito",C270="Débito"),IF(F270="","⚠️ falta o código de autorização",IF(COUNTIF(Maquininha!$B:$B,F270)=0,"❌ não está na maquininha",IF(ABS(SUMIFS(Maquininha!$D:$D,Maquininha!$B:$B,F270)-D270)&gt;Parâmetros!$B$1,"⚠️ valor diferente","✅"))),IF(C270="Pix",IF(COUNTIFS(Extrato!$A:$A,A270,Extrato!$C:$C,D270)=0,"❌ Pix não achado no extrato","✅"),"—")))</f>
        <v/>
      </c>
      <c r="H270" s="10"/>
    </row>
    <row r="271" spans="1:8" x14ac:dyDescent="0.35">
      <c r="A271" s="9"/>
      <c r="B271" s="10"/>
      <c r="C271" s="10"/>
      <c r="D271" s="11"/>
      <c r="E271" s="10"/>
      <c r="F271" s="12"/>
      <c r="G271" s="13" t="str">
        <f>IF(A271="","",IF(OR(C271="Crédito",C271="Débito"),IF(F271="","⚠️ falta o código de autorização",IF(COUNTIF(Maquininha!$B:$B,F271)=0,"❌ não está na maquininha",IF(ABS(SUMIFS(Maquininha!$D:$D,Maquininha!$B:$B,F271)-D271)&gt;Parâmetros!$B$1,"⚠️ valor diferente","✅"))),IF(C271="Pix",IF(COUNTIFS(Extrato!$A:$A,A271,Extrato!$C:$C,D271)=0,"❌ Pix não achado no extrato","✅"),"—")))</f>
        <v/>
      </c>
      <c r="H271" s="10"/>
    </row>
    <row r="272" spans="1:8" x14ac:dyDescent="0.35">
      <c r="A272" s="9"/>
      <c r="B272" s="10"/>
      <c r="C272" s="10"/>
      <c r="D272" s="11"/>
      <c r="E272" s="10"/>
      <c r="F272" s="12"/>
      <c r="G272" s="13" t="str">
        <f>IF(A272="","",IF(OR(C272="Crédito",C272="Débito"),IF(F272="","⚠️ falta o código de autorização",IF(COUNTIF(Maquininha!$B:$B,F272)=0,"❌ não está na maquininha",IF(ABS(SUMIFS(Maquininha!$D:$D,Maquininha!$B:$B,F272)-D272)&gt;Parâmetros!$B$1,"⚠️ valor diferente","✅"))),IF(C272="Pix",IF(COUNTIFS(Extrato!$A:$A,A272,Extrato!$C:$C,D272)=0,"❌ Pix não achado no extrato","✅"),"—")))</f>
        <v/>
      </c>
      <c r="H272" s="10"/>
    </row>
    <row r="273" spans="1:8" x14ac:dyDescent="0.35">
      <c r="A273" s="9"/>
      <c r="B273" s="10"/>
      <c r="C273" s="10"/>
      <c r="D273" s="11"/>
      <c r="E273" s="10"/>
      <c r="F273" s="12"/>
      <c r="G273" s="13" t="str">
        <f>IF(A273="","",IF(OR(C273="Crédito",C273="Débito"),IF(F273="","⚠️ falta o código de autorização",IF(COUNTIF(Maquininha!$B:$B,F273)=0,"❌ não está na maquininha",IF(ABS(SUMIFS(Maquininha!$D:$D,Maquininha!$B:$B,F273)-D273)&gt;Parâmetros!$B$1,"⚠️ valor diferente","✅"))),IF(C273="Pix",IF(COUNTIFS(Extrato!$A:$A,A273,Extrato!$C:$C,D273)=0,"❌ Pix não achado no extrato","✅"),"—")))</f>
        <v/>
      </c>
      <c r="H273" s="10"/>
    </row>
    <row r="274" spans="1:8" x14ac:dyDescent="0.35">
      <c r="A274" s="9"/>
      <c r="B274" s="10"/>
      <c r="C274" s="10"/>
      <c r="D274" s="11"/>
      <c r="E274" s="10"/>
      <c r="F274" s="12"/>
      <c r="G274" s="13" t="str">
        <f>IF(A274="","",IF(OR(C274="Crédito",C274="Débito"),IF(F274="","⚠️ falta o código de autorização",IF(COUNTIF(Maquininha!$B:$B,F274)=0,"❌ não está na maquininha",IF(ABS(SUMIFS(Maquininha!$D:$D,Maquininha!$B:$B,F274)-D274)&gt;Parâmetros!$B$1,"⚠️ valor diferente","✅"))),IF(C274="Pix",IF(COUNTIFS(Extrato!$A:$A,A274,Extrato!$C:$C,D274)=0,"❌ Pix não achado no extrato","✅"),"—")))</f>
        <v/>
      </c>
      <c r="H274" s="10"/>
    </row>
    <row r="275" spans="1:8" x14ac:dyDescent="0.35">
      <c r="A275" s="9"/>
      <c r="B275" s="10"/>
      <c r="C275" s="10"/>
      <c r="D275" s="11"/>
      <c r="E275" s="10"/>
      <c r="F275" s="12"/>
      <c r="G275" s="13" t="str">
        <f>IF(A275="","",IF(OR(C275="Crédito",C275="Débito"),IF(F275="","⚠️ falta o código de autorização",IF(COUNTIF(Maquininha!$B:$B,F275)=0,"❌ não está na maquininha",IF(ABS(SUMIFS(Maquininha!$D:$D,Maquininha!$B:$B,F275)-D275)&gt;Parâmetros!$B$1,"⚠️ valor diferente","✅"))),IF(C275="Pix",IF(COUNTIFS(Extrato!$A:$A,A275,Extrato!$C:$C,D275)=0,"❌ Pix não achado no extrato","✅"),"—")))</f>
        <v/>
      </c>
      <c r="H275" s="10"/>
    </row>
    <row r="276" spans="1:8" x14ac:dyDescent="0.35">
      <c r="A276" s="9"/>
      <c r="B276" s="10"/>
      <c r="C276" s="10"/>
      <c r="D276" s="11"/>
      <c r="E276" s="10"/>
      <c r="F276" s="12"/>
      <c r="G276" s="13" t="str">
        <f>IF(A276="","",IF(OR(C276="Crédito",C276="Débito"),IF(F276="","⚠️ falta o código de autorização",IF(COUNTIF(Maquininha!$B:$B,F276)=0,"❌ não está na maquininha",IF(ABS(SUMIFS(Maquininha!$D:$D,Maquininha!$B:$B,F276)-D276)&gt;Parâmetros!$B$1,"⚠️ valor diferente","✅"))),IF(C276="Pix",IF(COUNTIFS(Extrato!$A:$A,A276,Extrato!$C:$C,D276)=0,"❌ Pix não achado no extrato","✅"),"—")))</f>
        <v/>
      </c>
      <c r="H276" s="10"/>
    </row>
    <row r="277" spans="1:8" x14ac:dyDescent="0.35">
      <c r="A277" s="9"/>
      <c r="B277" s="10"/>
      <c r="C277" s="10"/>
      <c r="D277" s="11"/>
      <c r="E277" s="10"/>
      <c r="F277" s="12"/>
      <c r="G277" s="13" t="str">
        <f>IF(A277="","",IF(OR(C277="Crédito",C277="Débito"),IF(F277="","⚠️ falta o código de autorização",IF(COUNTIF(Maquininha!$B:$B,F277)=0,"❌ não está na maquininha",IF(ABS(SUMIFS(Maquininha!$D:$D,Maquininha!$B:$B,F277)-D277)&gt;Parâmetros!$B$1,"⚠️ valor diferente","✅"))),IF(C277="Pix",IF(COUNTIFS(Extrato!$A:$A,A277,Extrato!$C:$C,D277)=0,"❌ Pix não achado no extrato","✅"),"—")))</f>
        <v/>
      </c>
      <c r="H277" s="10"/>
    </row>
    <row r="278" spans="1:8" x14ac:dyDescent="0.35">
      <c r="A278" s="9"/>
      <c r="B278" s="10"/>
      <c r="C278" s="10"/>
      <c r="D278" s="11"/>
      <c r="E278" s="10"/>
      <c r="F278" s="12"/>
      <c r="G278" s="13" t="str">
        <f>IF(A278="","",IF(OR(C278="Crédito",C278="Débito"),IF(F278="","⚠️ falta o código de autorização",IF(COUNTIF(Maquininha!$B:$B,F278)=0,"❌ não está na maquininha",IF(ABS(SUMIFS(Maquininha!$D:$D,Maquininha!$B:$B,F278)-D278)&gt;Parâmetros!$B$1,"⚠️ valor diferente","✅"))),IF(C278="Pix",IF(COUNTIFS(Extrato!$A:$A,A278,Extrato!$C:$C,D278)=0,"❌ Pix não achado no extrato","✅"),"—")))</f>
        <v/>
      </c>
      <c r="H278" s="10"/>
    </row>
    <row r="279" spans="1:8" x14ac:dyDescent="0.35">
      <c r="A279" s="9"/>
      <c r="B279" s="10"/>
      <c r="C279" s="10"/>
      <c r="D279" s="11"/>
      <c r="E279" s="10"/>
      <c r="F279" s="12"/>
      <c r="G279" s="13" t="str">
        <f>IF(A279="","",IF(OR(C279="Crédito",C279="Débito"),IF(F279="","⚠️ falta o código de autorização",IF(COUNTIF(Maquininha!$B:$B,F279)=0,"❌ não está na maquininha",IF(ABS(SUMIFS(Maquininha!$D:$D,Maquininha!$B:$B,F279)-D279)&gt;Parâmetros!$B$1,"⚠️ valor diferente","✅"))),IF(C279="Pix",IF(COUNTIFS(Extrato!$A:$A,A279,Extrato!$C:$C,D279)=0,"❌ Pix não achado no extrato","✅"),"—")))</f>
        <v/>
      </c>
      <c r="H279" s="10"/>
    </row>
    <row r="280" spans="1:8" x14ac:dyDescent="0.35">
      <c r="A280" s="9"/>
      <c r="B280" s="10"/>
      <c r="C280" s="10"/>
      <c r="D280" s="11"/>
      <c r="E280" s="10"/>
      <c r="F280" s="12"/>
      <c r="G280" s="13" t="str">
        <f>IF(A280="","",IF(OR(C280="Crédito",C280="Débito"),IF(F280="","⚠️ falta o código de autorização",IF(COUNTIF(Maquininha!$B:$B,F280)=0,"❌ não está na maquininha",IF(ABS(SUMIFS(Maquininha!$D:$D,Maquininha!$B:$B,F280)-D280)&gt;Parâmetros!$B$1,"⚠️ valor diferente","✅"))),IF(C280="Pix",IF(COUNTIFS(Extrato!$A:$A,A280,Extrato!$C:$C,D280)=0,"❌ Pix não achado no extrato","✅"),"—")))</f>
        <v/>
      </c>
      <c r="H280" s="10"/>
    </row>
    <row r="281" spans="1:8" x14ac:dyDescent="0.35">
      <c r="A281" s="9"/>
      <c r="B281" s="10"/>
      <c r="C281" s="10"/>
      <c r="D281" s="11"/>
      <c r="E281" s="10"/>
      <c r="F281" s="12"/>
      <c r="G281" s="13" t="str">
        <f>IF(A281="","",IF(OR(C281="Crédito",C281="Débito"),IF(F281="","⚠️ falta o código de autorização",IF(COUNTIF(Maquininha!$B:$B,F281)=0,"❌ não está na maquininha",IF(ABS(SUMIFS(Maquininha!$D:$D,Maquininha!$B:$B,F281)-D281)&gt;Parâmetros!$B$1,"⚠️ valor diferente","✅"))),IF(C281="Pix",IF(COUNTIFS(Extrato!$A:$A,A281,Extrato!$C:$C,D281)=0,"❌ Pix não achado no extrato","✅"),"—")))</f>
        <v/>
      </c>
      <c r="H281" s="10"/>
    </row>
    <row r="282" spans="1:8" x14ac:dyDescent="0.35">
      <c r="A282" s="9"/>
      <c r="B282" s="10"/>
      <c r="C282" s="10"/>
      <c r="D282" s="11"/>
      <c r="E282" s="10"/>
      <c r="F282" s="12"/>
      <c r="G282" s="13" t="str">
        <f>IF(A282="","",IF(OR(C282="Crédito",C282="Débito"),IF(F282="","⚠️ falta o código de autorização",IF(COUNTIF(Maquininha!$B:$B,F282)=0,"❌ não está na maquininha",IF(ABS(SUMIFS(Maquininha!$D:$D,Maquininha!$B:$B,F282)-D282)&gt;Parâmetros!$B$1,"⚠️ valor diferente","✅"))),IF(C282="Pix",IF(COUNTIFS(Extrato!$A:$A,A282,Extrato!$C:$C,D282)=0,"❌ Pix não achado no extrato","✅"),"—")))</f>
        <v/>
      </c>
      <c r="H282" s="10"/>
    </row>
    <row r="283" spans="1:8" x14ac:dyDescent="0.35">
      <c r="A283" s="9"/>
      <c r="B283" s="10"/>
      <c r="C283" s="10"/>
      <c r="D283" s="11"/>
      <c r="E283" s="10"/>
      <c r="F283" s="12"/>
      <c r="G283" s="13" t="str">
        <f>IF(A283="","",IF(OR(C283="Crédito",C283="Débito"),IF(F283="","⚠️ falta o código de autorização",IF(COUNTIF(Maquininha!$B:$B,F283)=0,"❌ não está na maquininha",IF(ABS(SUMIFS(Maquininha!$D:$D,Maquininha!$B:$B,F283)-D283)&gt;Parâmetros!$B$1,"⚠️ valor diferente","✅"))),IF(C283="Pix",IF(COUNTIFS(Extrato!$A:$A,A283,Extrato!$C:$C,D283)=0,"❌ Pix não achado no extrato","✅"),"—")))</f>
        <v/>
      </c>
      <c r="H283" s="10"/>
    </row>
    <row r="284" spans="1:8" x14ac:dyDescent="0.35">
      <c r="A284" s="9"/>
      <c r="B284" s="10"/>
      <c r="C284" s="10"/>
      <c r="D284" s="11"/>
      <c r="E284" s="10"/>
      <c r="F284" s="12"/>
      <c r="G284" s="13" t="str">
        <f>IF(A284="","",IF(OR(C284="Crédito",C284="Débito"),IF(F284="","⚠️ falta o código de autorização",IF(COUNTIF(Maquininha!$B:$B,F284)=0,"❌ não está na maquininha",IF(ABS(SUMIFS(Maquininha!$D:$D,Maquininha!$B:$B,F284)-D284)&gt;Parâmetros!$B$1,"⚠️ valor diferente","✅"))),IF(C284="Pix",IF(COUNTIFS(Extrato!$A:$A,A284,Extrato!$C:$C,D284)=0,"❌ Pix não achado no extrato","✅"),"—")))</f>
        <v/>
      </c>
      <c r="H284" s="10"/>
    </row>
    <row r="285" spans="1:8" x14ac:dyDescent="0.35">
      <c r="A285" s="9"/>
      <c r="B285" s="10"/>
      <c r="C285" s="10"/>
      <c r="D285" s="11"/>
      <c r="E285" s="10"/>
      <c r="F285" s="12"/>
      <c r="G285" s="13" t="str">
        <f>IF(A285="","",IF(OR(C285="Crédito",C285="Débito"),IF(F285="","⚠️ falta o código de autorização",IF(COUNTIF(Maquininha!$B:$B,F285)=0,"❌ não está na maquininha",IF(ABS(SUMIFS(Maquininha!$D:$D,Maquininha!$B:$B,F285)-D285)&gt;Parâmetros!$B$1,"⚠️ valor diferente","✅"))),IF(C285="Pix",IF(COUNTIFS(Extrato!$A:$A,A285,Extrato!$C:$C,D285)=0,"❌ Pix não achado no extrato","✅"),"—")))</f>
        <v/>
      </c>
      <c r="H285" s="10"/>
    </row>
    <row r="286" spans="1:8" x14ac:dyDescent="0.35">
      <c r="A286" s="9"/>
      <c r="B286" s="10"/>
      <c r="C286" s="10"/>
      <c r="D286" s="11"/>
      <c r="E286" s="10"/>
      <c r="F286" s="12"/>
      <c r="G286" s="13" t="str">
        <f>IF(A286="","",IF(OR(C286="Crédito",C286="Débito"),IF(F286="","⚠️ falta o código de autorização",IF(COUNTIF(Maquininha!$B:$B,F286)=0,"❌ não está na maquininha",IF(ABS(SUMIFS(Maquininha!$D:$D,Maquininha!$B:$B,F286)-D286)&gt;Parâmetros!$B$1,"⚠️ valor diferente","✅"))),IF(C286="Pix",IF(COUNTIFS(Extrato!$A:$A,A286,Extrato!$C:$C,D286)=0,"❌ Pix não achado no extrato","✅"),"—")))</f>
        <v/>
      </c>
      <c r="H286" s="10"/>
    </row>
    <row r="287" spans="1:8" x14ac:dyDescent="0.35">
      <c r="A287" s="9"/>
      <c r="B287" s="10"/>
      <c r="C287" s="10"/>
      <c r="D287" s="11"/>
      <c r="E287" s="10"/>
      <c r="F287" s="12"/>
      <c r="G287" s="13" t="str">
        <f>IF(A287="","",IF(OR(C287="Crédito",C287="Débito"),IF(F287="","⚠️ falta o código de autorização",IF(COUNTIF(Maquininha!$B:$B,F287)=0,"❌ não está na maquininha",IF(ABS(SUMIFS(Maquininha!$D:$D,Maquininha!$B:$B,F287)-D287)&gt;Parâmetros!$B$1,"⚠️ valor diferente","✅"))),IF(C287="Pix",IF(COUNTIFS(Extrato!$A:$A,A287,Extrato!$C:$C,D287)=0,"❌ Pix não achado no extrato","✅"),"—")))</f>
        <v/>
      </c>
      <c r="H287" s="10"/>
    </row>
    <row r="288" spans="1:8" x14ac:dyDescent="0.35">
      <c r="A288" s="9"/>
      <c r="B288" s="10"/>
      <c r="C288" s="10"/>
      <c r="D288" s="11"/>
      <c r="E288" s="10"/>
      <c r="F288" s="12"/>
      <c r="G288" s="13" t="str">
        <f>IF(A288="","",IF(OR(C288="Crédito",C288="Débito"),IF(F288="","⚠️ falta o código de autorização",IF(COUNTIF(Maquininha!$B:$B,F288)=0,"❌ não está na maquininha",IF(ABS(SUMIFS(Maquininha!$D:$D,Maquininha!$B:$B,F288)-D288)&gt;Parâmetros!$B$1,"⚠️ valor diferente","✅"))),IF(C288="Pix",IF(COUNTIFS(Extrato!$A:$A,A288,Extrato!$C:$C,D288)=0,"❌ Pix não achado no extrato","✅"),"—")))</f>
        <v/>
      </c>
      <c r="H288" s="10"/>
    </row>
    <row r="289" spans="1:8" x14ac:dyDescent="0.35">
      <c r="A289" s="9"/>
      <c r="B289" s="10"/>
      <c r="C289" s="10"/>
      <c r="D289" s="11"/>
      <c r="E289" s="10"/>
      <c r="F289" s="12"/>
      <c r="G289" s="13" t="str">
        <f>IF(A289="","",IF(OR(C289="Crédito",C289="Débito"),IF(F289="","⚠️ falta o código de autorização",IF(COUNTIF(Maquininha!$B:$B,F289)=0,"❌ não está na maquininha",IF(ABS(SUMIFS(Maquininha!$D:$D,Maquininha!$B:$B,F289)-D289)&gt;Parâmetros!$B$1,"⚠️ valor diferente","✅"))),IF(C289="Pix",IF(COUNTIFS(Extrato!$A:$A,A289,Extrato!$C:$C,D289)=0,"❌ Pix não achado no extrato","✅"),"—")))</f>
        <v/>
      </c>
      <c r="H289" s="10"/>
    </row>
    <row r="290" spans="1:8" x14ac:dyDescent="0.35">
      <c r="A290" s="9"/>
      <c r="B290" s="10"/>
      <c r="C290" s="10"/>
      <c r="D290" s="11"/>
      <c r="E290" s="10"/>
      <c r="F290" s="12"/>
      <c r="G290" s="13" t="str">
        <f>IF(A290="","",IF(OR(C290="Crédito",C290="Débito"),IF(F290="","⚠️ falta o código de autorização",IF(COUNTIF(Maquininha!$B:$B,F290)=0,"❌ não está na maquininha",IF(ABS(SUMIFS(Maquininha!$D:$D,Maquininha!$B:$B,F290)-D290)&gt;Parâmetros!$B$1,"⚠️ valor diferente","✅"))),IF(C290="Pix",IF(COUNTIFS(Extrato!$A:$A,A290,Extrato!$C:$C,D290)=0,"❌ Pix não achado no extrato","✅"),"—")))</f>
        <v/>
      </c>
      <c r="H290" s="10"/>
    </row>
    <row r="291" spans="1:8" x14ac:dyDescent="0.35">
      <c r="A291" s="9"/>
      <c r="B291" s="10"/>
      <c r="C291" s="10"/>
      <c r="D291" s="11"/>
      <c r="E291" s="10"/>
      <c r="F291" s="12"/>
      <c r="G291" s="13" t="str">
        <f>IF(A291="","",IF(OR(C291="Crédito",C291="Débito"),IF(F291="","⚠️ falta o código de autorização",IF(COUNTIF(Maquininha!$B:$B,F291)=0,"❌ não está na maquininha",IF(ABS(SUMIFS(Maquininha!$D:$D,Maquininha!$B:$B,F291)-D291)&gt;Parâmetros!$B$1,"⚠️ valor diferente","✅"))),IF(C291="Pix",IF(COUNTIFS(Extrato!$A:$A,A291,Extrato!$C:$C,D291)=0,"❌ Pix não achado no extrato","✅"),"—")))</f>
        <v/>
      </c>
      <c r="H291" s="10"/>
    </row>
    <row r="292" spans="1:8" x14ac:dyDescent="0.35">
      <c r="A292" s="9"/>
      <c r="B292" s="10"/>
      <c r="C292" s="10"/>
      <c r="D292" s="11"/>
      <c r="E292" s="10"/>
      <c r="F292" s="12"/>
      <c r="G292" s="13" t="str">
        <f>IF(A292="","",IF(OR(C292="Crédito",C292="Débito"),IF(F292="","⚠️ falta o código de autorização",IF(COUNTIF(Maquininha!$B:$B,F292)=0,"❌ não está na maquininha",IF(ABS(SUMIFS(Maquininha!$D:$D,Maquininha!$B:$B,F292)-D292)&gt;Parâmetros!$B$1,"⚠️ valor diferente","✅"))),IF(C292="Pix",IF(COUNTIFS(Extrato!$A:$A,A292,Extrato!$C:$C,D292)=0,"❌ Pix não achado no extrato","✅"),"—")))</f>
        <v/>
      </c>
      <c r="H292" s="10"/>
    </row>
    <row r="293" spans="1:8" x14ac:dyDescent="0.35">
      <c r="A293" s="9"/>
      <c r="B293" s="10"/>
      <c r="C293" s="10"/>
      <c r="D293" s="11"/>
      <c r="E293" s="10"/>
      <c r="F293" s="12"/>
      <c r="G293" s="13" t="str">
        <f>IF(A293="","",IF(OR(C293="Crédito",C293="Débito"),IF(F293="","⚠️ falta o código de autorização",IF(COUNTIF(Maquininha!$B:$B,F293)=0,"❌ não está na maquininha",IF(ABS(SUMIFS(Maquininha!$D:$D,Maquininha!$B:$B,F293)-D293)&gt;Parâmetros!$B$1,"⚠️ valor diferente","✅"))),IF(C293="Pix",IF(COUNTIFS(Extrato!$A:$A,A293,Extrato!$C:$C,D293)=0,"❌ Pix não achado no extrato","✅"),"—")))</f>
        <v/>
      </c>
      <c r="H293" s="10"/>
    </row>
    <row r="294" spans="1:8" x14ac:dyDescent="0.35">
      <c r="A294" s="9"/>
      <c r="B294" s="10"/>
      <c r="C294" s="10"/>
      <c r="D294" s="11"/>
      <c r="E294" s="10"/>
      <c r="F294" s="12"/>
      <c r="G294" s="13" t="str">
        <f>IF(A294="","",IF(OR(C294="Crédito",C294="Débito"),IF(F294="","⚠️ falta o código de autorização",IF(COUNTIF(Maquininha!$B:$B,F294)=0,"❌ não está na maquininha",IF(ABS(SUMIFS(Maquininha!$D:$D,Maquininha!$B:$B,F294)-D294)&gt;Parâmetros!$B$1,"⚠️ valor diferente","✅"))),IF(C294="Pix",IF(COUNTIFS(Extrato!$A:$A,A294,Extrato!$C:$C,D294)=0,"❌ Pix não achado no extrato","✅"),"—")))</f>
        <v/>
      </c>
      <c r="H294" s="10"/>
    </row>
    <row r="295" spans="1:8" x14ac:dyDescent="0.35">
      <c r="A295" s="9"/>
      <c r="B295" s="10"/>
      <c r="C295" s="10"/>
      <c r="D295" s="11"/>
      <c r="E295" s="10"/>
      <c r="F295" s="12"/>
      <c r="G295" s="13" t="str">
        <f>IF(A295="","",IF(OR(C295="Crédito",C295="Débito"),IF(F295="","⚠️ falta o código de autorização",IF(COUNTIF(Maquininha!$B:$B,F295)=0,"❌ não está na maquininha",IF(ABS(SUMIFS(Maquininha!$D:$D,Maquininha!$B:$B,F295)-D295)&gt;Parâmetros!$B$1,"⚠️ valor diferente","✅"))),IF(C295="Pix",IF(COUNTIFS(Extrato!$A:$A,A295,Extrato!$C:$C,D295)=0,"❌ Pix não achado no extrato","✅"),"—")))</f>
        <v/>
      </c>
      <c r="H295" s="10"/>
    </row>
    <row r="296" spans="1:8" x14ac:dyDescent="0.35">
      <c r="A296" s="9"/>
      <c r="B296" s="10"/>
      <c r="C296" s="10"/>
      <c r="D296" s="11"/>
      <c r="E296" s="10"/>
      <c r="F296" s="12"/>
      <c r="G296" s="13" t="str">
        <f>IF(A296="","",IF(OR(C296="Crédito",C296="Débito"),IF(F296="","⚠️ falta o código de autorização",IF(COUNTIF(Maquininha!$B:$B,F296)=0,"❌ não está na maquininha",IF(ABS(SUMIFS(Maquininha!$D:$D,Maquininha!$B:$B,F296)-D296)&gt;Parâmetros!$B$1,"⚠️ valor diferente","✅"))),IF(C296="Pix",IF(COUNTIFS(Extrato!$A:$A,A296,Extrato!$C:$C,D296)=0,"❌ Pix não achado no extrato","✅"),"—")))</f>
        <v/>
      </c>
      <c r="H296" s="10"/>
    </row>
    <row r="297" spans="1:8" x14ac:dyDescent="0.35">
      <c r="A297" s="9"/>
      <c r="B297" s="10"/>
      <c r="C297" s="10"/>
      <c r="D297" s="11"/>
      <c r="E297" s="10"/>
      <c r="F297" s="12"/>
      <c r="G297" s="13" t="str">
        <f>IF(A297="","",IF(OR(C297="Crédito",C297="Débito"),IF(F297="","⚠️ falta o código de autorização",IF(COUNTIF(Maquininha!$B:$B,F297)=0,"❌ não está na maquininha",IF(ABS(SUMIFS(Maquininha!$D:$D,Maquininha!$B:$B,F297)-D297)&gt;Parâmetros!$B$1,"⚠️ valor diferente","✅"))),IF(C297="Pix",IF(COUNTIFS(Extrato!$A:$A,A297,Extrato!$C:$C,D297)=0,"❌ Pix não achado no extrato","✅"),"—")))</f>
        <v/>
      </c>
      <c r="H297" s="10"/>
    </row>
    <row r="298" spans="1:8" x14ac:dyDescent="0.35">
      <c r="A298" s="9"/>
      <c r="B298" s="10"/>
      <c r="C298" s="10"/>
      <c r="D298" s="11"/>
      <c r="E298" s="10"/>
      <c r="F298" s="12"/>
      <c r="G298" s="13" t="str">
        <f>IF(A298="","",IF(OR(C298="Crédito",C298="Débito"),IF(F298="","⚠️ falta o código de autorização",IF(COUNTIF(Maquininha!$B:$B,F298)=0,"❌ não está na maquininha",IF(ABS(SUMIFS(Maquininha!$D:$D,Maquininha!$B:$B,F298)-D298)&gt;Parâmetros!$B$1,"⚠️ valor diferente","✅"))),IF(C298="Pix",IF(COUNTIFS(Extrato!$A:$A,A298,Extrato!$C:$C,D298)=0,"❌ Pix não achado no extrato","✅"),"—")))</f>
        <v/>
      </c>
      <c r="H298" s="10"/>
    </row>
    <row r="299" spans="1:8" x14ac:dyDescent="0.35">
      <c r="A299" s="9"/>
      <c r="B299" s="10"/>
      <c r="C299" s="10"/>
      <c r="D299" s="11"/>
      <c r="E299" s="10"/>
      <c r="F299" s="12"/>
      <c r="G299" s="13" t="str">
        <f>IF(A299="","",IF(OR(C299="Crédito",C299="Débito"),IF(F299="","⚠️ falta o código de autorização",IF(COUNTIF(Maquininha!$B:$B,F299)=0,"❌ não está na maquininha",IF(ABS(SUMIFS(Maquininha!$D:$D,Maquininha!$B:$B,F299)-D299)&gt;Parâmetros!$B$1,"⚠️ valor diferente","✅"))),IF(C299="Pix",IF(COUNTIFS(Extrato!$A:$A,A299,Extrato!$C:$C,D299)=0,"❌ Pix não achado no extrato","✅"),"—")))</f>
        <v/>
      </c>
      <c r="H299" s="10"/>
    </row>
    <row r="300" spans="1:8" x14ac:dyDescent="0.35">
      <c r="A300" s="9"/>
      <c r="B300" s="10"/>
      <c r="C300" s="10"/>
      <c r="D300" s="11"/>
      <c r="E300" s="10"/>
      <c r="F300" s="12"/>
      <c r="G300" s="13" t="str">
        <f>IF(A300="","",IF(OR(C300="Crédito",C300="Débito"),IF(F300="","⚠️ falta o código de autorização",IF(COUNTIF(Maquininha!$B:$B,F300)=0,"❌ não está na maquininha",IF(ABS(SUMIFS(Maquininha!$D:$D,Maquininha!$B:$B,F300)-D300)&gt;Parâmetros!$B$1,"⚠️ valor diferente","✅"))),IF(C300="Pix",IF(COUNTIFS(Extrato!$A:$A,A300,Extrato!$C:$C,D300)=0,"❌ Pix não achado no extrato","✅"),"—")))</f>
        <v/>
      </c>
      <c r="H300" s="10"/>
    </row>
    <row r="301" spans="1:8" x14ac:dyDescent="0.35">
      <c r="A301" s="9"/>
      <c r="B301" s="10"/>
      <c r="C301" s="10"/>
      <c r="D301" s="11"/>
      <c r="E301" s="10"/>
      <c r="F301" s="12"/>
      <c r="G301" s="13" t="str">
        <f>IF(A301="","",IF(OR(C301="Crédito",C301="Débito"),IF(F301="","⚠️ falta o código de autorização",IF(COUNTIF(Maquininha!$B:$B,F301)=0,"❌ não está na maquininha",IF(ABS(SUMIFS(Maquininha!$D:$D,Maquininha!$B:$B,F301)-D301)&gt;Parâmetros!$B$1,"⚠️ valor diferente","✅"))),IF(C301="Pix",IF(COUNTIFS(Extrato!$A:$A,A301,Extrato!$C:$C,D301)=0,"❌ Pix não achado no extrato","✅"),"—")))</f>
        <v/>
      </c>
      <c r="H301" s="10"/>
    </row>
  </sheetData>
  <conditionalFormatting sqref="G2:G301">
    <cfRule type="expression" dxfId="11" priority="1">
      <formula>ISNUMBER(SEARCH("❌",G2))</formula>
    </cfRule>
    <cfRule type="expression" dxfId="10" priority="2">
      <formula>ISNUMBER(SEARCH("⚠",G2))</formula>
    </cfRule>
    <cfRule type="expression" dxfId="9" priority="3">
      <formula>ISNUMBER(SEARCH("✅",G2))</formula>
    </cfRule>
  </conditionalFormatting>
  <dataValidations count="1">
    <dataValidation type="list" allowBlank="1" errorTitle="Forma de pagamento" error="Use: Crédito, Débito, Pix, Dinheiro ou Boleto." sqref="C2:C301" xr:uid="{00000000-0002-0000-0100-000000000000}">
      <formula1>"Crédito,Débito,Pix,Dinheiro,Boleto"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4" customWidth="1"/>
    <col min="2" max="2" width="16" customWidth="1"/>
    <col min="3" max="3" width="20" customWidth="1"/>
    <col min="4" max="7" width="14" customWidth="1"/>
    <col min="8" max="8" width="10" customWidth="1"/>
    <col min="9" max="9" width="14" customWidth="1"/>
    <col min="10" max="10" width="24" customWidth="1"/>
    <col min="11" max="11" width="26" customWidth="1"/>
    <col min="12" max="12" width="30" customWidth="1"/>
  </cols>
  <sheetData>
    <row r="1" spans="1:12" ht="32" customHeight="1" x14ac:dyDescent="0.35">
      <c r="A1" s="8" t="s">
        <v>9</v>
      </c>
      <c r="B1" s="8" t="s">
        <v>22</v>
      </c>
      <c r="C1" s="8" t="s">
        <v>23</v>
      </c>
      <c r="D1" s="8" t="s">
        <v>12</v>
      </c>
      <c r="E1" s="8" t="s">
        <v>24</v>
      </c>
      <c r="F1" s="8" t="s">
        <v>25</v>
      </c>
      <c r="G1" s="8" t="s">
        <v>26</v>
      </c>
      <c r="H1" s="8" t="s">
        <v>27</v>
      </c>
      <c r="I1" s="8" t="s">
        <v>28</v>
      </c>
      <c r="J1" s="8" t="s">
        <v>29</v>
      </c>
      <c r="K1" s="8" t="s">
        <v>30</v>
      </c>
      <c r="L1" s="8" t="s">
        <v>16</v>
      </c>
    </row>
    <row r="2" spans="1:12" x14ac:dyDescent="0.35">
      <c r="A2" s="9">
        <v>46268</v>
      </c>
      <c r="B2" s="12" t="s">
        <v>18</v>
      </c>
      <c r="C2" s="10" t="s">
        <v>31</v>
      </c>
      <c r="D2" s="11">
        <v>250</v>
      </c>
      <c r="E2" s="14">
        <f t="shared" ref="E2:E65" si="0">IF(D2="","",D2-F2)</f>
        <v>7.8700000000000045</v>
      </c>
      <c r="F2" s="11">
        <v>242.13</v>
      </c>
      <c r="G2" s="9">
        <v>46269</v>
      </c>
      <c r="H2" s="15">
        <f t="shared" ref="H2:H65" si="1">IF(D2="","",IF(D2=0,0,E2/D2))</f>
        <v>3.1480000000000015E-2</v>
      </c>
      <c r="I2" s="15">
        <f>IF(D2="","",IFERROR(INDEX(Parâmetros!$B$4:$B$20,MATCH(C2,Parâmetros!$A$4:$A$20,0)),"sem taxa cadastrada"))</f>
        <v>3.15E-2</v>
      </c>
      <c r="J2" s="13" t="str">
        <f>IF(D2="","",IF(ISTEXT(I2),"⚠️ cadastrar taxa",IF(H2&gt;I2+Parâmetros!$B$2,"⚠️ taxa acima do contrato","✅")))</f>
        <v>✅</v>
      </c>
      <c r="K2" s="13" t="str">
        <f>IF(B2="","",IF(COUNTIF(Vendas!$F:$F,B2)=0,"❌ não lançada no caixa","✅"))</f>
        <v>✅</v>
      </c>
      <c r="L2" s="10" t="s">
        <v>19</v>
      </c>
    </row>
    <row r="3" spans="1:12" x14ac:dyDescent="0.35">
      <c r="A3" s="9"/>
      <c r="B3" s="12"/>
      <c r="C3" s="10"/>
      <c r="D3" s="11"/>
      <c r="E3" s="14" t="str">
        <f t="shared" si="0"/>
        <v/>
      </c>
      <c r="F3" s="11"/>
      <c r="G3" s="9"/>
      <c r="H3" s="15" t="str">
        <f t="shared" si="1"/>
        <v/>
      </c>
      <c r="I3" s="15" t="str">
        <f>IF(D3="","",IFERROR(INDEX(Parâmetros!$B$4:$B$20,MATCH(C3,Parâmetros!$A$4:$A$20,0)),"sem taxa cadastrada"))</f>
        <v/>
      </c>
      <c r="J3" s="13" t="str">
        <f>IF(D3="","",IF(ISTEXT(I3),"⚠️ cadastrar taxa",IF(H3&gt;I3+Parâmetros!$B$2,"⚠️ taxa acima do contrato","✅")))</f>
        <v/>
      </c>
      <c r="K3" s="13" t="str">
        <f>IF(B3="","",IF(COUNTIF(Vendas!$F:$F,B3)=0,"❌ não lançada no caixa","✅"))</f>
        <v/>
      </c>
      <c r="L3" s="10"/>
    </row>
    <row r="4" spans="1:12" x14ac:dyDescent="0.35">
      <c r="A4" s="9"/>
      <c r="B4" s="12"/>
      <c r="C4" s="10"/>
      <c r="D4" s="11"/>
      <c r="E4" s="14" t="str">
        <f t="shared" si="0"/>
        <v/>
      </c>
      <c r="F4" s="11"/>
      <c r="G4" s="9"/>
      <c r="H4" s="15" t="str">
        <f t="shared" si="1"/>
        <v/>
      </c>
      <c r="I4" s="15" t="str">
        <f>IF(D4="","",IFERROR(INDEX(Parâmetros!$B$4:$B$20,MATCH(C4,Parâmetros!$A$4:$A$20,0)),"sem taxa cadastrada"))</f>
        <v/>
      </c>
      <c r="J4" s="13" t="str">
        <f>IF(D4="","",IF(ISTEXT(I4),"⚠️ cadastrar taxa",IF(H4&gt;I4+Parâmetros!$B$2,"⚠️ taxa acima do contrato","✅")))</f>
        <v/>
      </c>
      <c r="K4" s="13" t="str">
        <f>IF(B4="","",IF(COUNTIF(Vendas!$F:$F,B4)=0,"❌ não lançada no caixa","✅"))</f>
        <v/>
      </c>
      <c r="L4" s="10"/>
    </row>
    <row r="5" spans="1:12" x14ac:dyDescent="0.35">
      <c r="A5" s="9"/>
      <c r="B5" s="12"/>
      <c r="C5" s="10"/>
      <c r="D5" s="11"/>
      <c r="E5" s="14" t="str">
        <f t="shared" si="0"/>
        <v/>
      </c>
      <c r="F5" s="11"/>
      <c r="G5" s="9"/>
      <c r="H5" s="15" t="str">
        <f t="shared" si="1"/>
        <v/>
      </c>
      <c r="I5" s="15" t="str">
        <f>IF(D5="","",IFERROR(INDEX(Parâmetros!$B$4:$B$20,MATCH(C5,Parâmetros!$A$4:$A$20,0)),"sem taxa cadastrada"))</f>
        <v/>
      </c>
      <c r="J5" s="13" t="str">
        <f>IF(D5="","",IF(ISTEXT(I5),"⚠️ cadastrar taxa",IF(H5&gt;I5+Parâmetros!$B$2,"⚠️ taxa acima do contrato","✅")))</f>
        <v/>
      </c>
      <c r="K5" s="13" t="str">
        <f>IF(B5="","",IF(COUNTIF(Vendas!$F:$F,B5)=0,"❌ não lançada no caixa","✅"))</f>
        <v/>
      </c>
      <c r="L5" s="10"/>
    </row>
    <row r="6" spans="1:12" x14ac:dyDescent="0.35">
      <c r="A6" s="9"/>
      <c r="B6" s="12"/>
      <c r="C6" s="10"/>
      <c r="D6" s="11"/>
      <c r="E6" s="14" t="str">
        <f t="shared" si="0"/>
        <v/>
      </c>
      <c r="F6" s="11"/>
      <c r="G6" s="9"/>
      <c r="H6" s="15" t="str">
        <f t="shared" si="1"/>
        <v/>
      </c>
      <c r="I6" s="15" t="str">
        <f>IF(D6="","",IFERROR(INDEX(Parâmetros!$B$4:$B$20,MATCH(C6,Parâmetros!$A$4:$A$20,0)),"sem taxa cadastrada"))</f>
        <v/>
      </c>
      <c r="J6" s="13" t="str">
        <f>IF(D6="","",IF(ISTEXT(I6),"⚠️ cadastrar taxa",IF(H6&gt;I6+Parâmetros!$B$2,"⚠️ taxa acima do contrato","✅")))</f>
        <v/>
      </c>
      <c r="K6" s="13" t="str">
        <f>IF(B6="","",IF(COUNTIF(Vendas!$F:$F,B6)=0,"❌ não lançada no caixa","✅"))</f>
        <v/>
      </c>
      <c r="L6" s="10"/>
    </row>
    <row r="7" spans="1:12" x14ac:dyDescent="0.35">
      <c r="A7" s="9"/>
      <c r="B7" s="12"/>
      <c r="C7" s="10"/>
      <c r="D7" s="11"/>
      <c r="E7" s="14" t="str">
        <f t="shared" si="0"/>
        <v/>
      </c>
      <c r="F7" s="11"/>
      <c r="G7" s="9"/>
      <c r="H7" s="15" t="str">
        <f t="shared" si="1"/>
        <v/>
      </c>
      <c r="I7" s="15" t="str">
        <f>IF(D7="","",IFERROR(INDEX(Parâmetros!$B$4:$B$20,MATCH(C7,Parâmetros!$A$4:$A$20,0)),"sem taxa cadastrada"))</f>
        <v/>
      </c>
      <c r="J7" s="13" t="str">
        <f>IF(D7="","",IF(ISTEXT(I7),"⚠️ cadastrar taxa",IF(H7&gt;I7+Parâmetros!$B$2,"⚠️ taxa acima do contrato","✅")))</f>
        <v/>
      </c>
      <c r="K7" s="13" t="str">
        <f>IF(B7="","",IF(COUNTIF(Vendas!$F:$F,B7)=0,"❌ não lançada no caixa","✅"))</f>
        <v/>
      </c>
      <c r="L7" s="10"/>
    </row>
    <row r="8" spans="1:12" x14ac:dyDescent="0.35">
      <c r="A8" s="9"/>
      <c r="B8" s="12"/>
      <c r="C8" s="10"/>
      <c r="D8" s="11"/>
      <c r="E8" s="14" t="str">
        <f t="shared" si="0"/>
        <v/>
      </c>
      <c r="F8" s="11"/>
      <c r="G8" s="9"/>
      <c r="H8" s="15" t="str">
        <f t="shared" si="1"/>
        <v/>
      </c>
      <c r="I8" s="15" t="str">
        <f>IF(D8="","",IFERROR(INDEX(Parâmetros!$B$4:$B$20,MATCH(C8,Parâmetros!$A$4:$A$20,0)),"sem taxa cadastrada"))</f>
        <v/>
      </c>
      <c r="J8" s="13" t="str">
        <f>IF(D8="","",IF(ISTEXT(I8),"⚠️ cadastrar taxa",IF(H8&gt;I8+Parâmetros!$B$2,"⚠️ taxa acima do contrato","✅")))</f>
        <v/>
      </c>
      <c r="K8" s="13" t="str">
        <f>IF(B8="","",IF(COUNTIF(Vendas!$F:$F,B8)=0,"❌ não lançada no caixa","✅"))</f>
        <v/>
      </c>
      <c r="L8" s="10"/>
    </row>
    <row r="9" spans="1:12" x14ac:dyDescent="0.35">
      <c r="A9" s="9"/>
      <c r="B9" s="12"/>
      <c r="C9" s="10"/>
      <c r="D9" s="11"/>
      <c r="E9" s="14" t="str">
        <f t="shared" si="0"/>
        <v/>
      </c>
      <c r="F9" s="11"/>
      <c r="G9" s="9"/>
      <c r="H9" s="15" t="str">
        <f t="shared" si="1"/>
        <v/>
      </c>
      <c r="I9" s="15" t="str">
        <f>IF(D9="","",IFERROR(INDEX(Parâmetros!$B$4:$B$20,MATCH(C9,Parâmetros!$A$4:$A$20,0)),"sem taxa cadastrada"))</f>
        <v/>
      </c>
      <c r="J9" s="13" t="str">
        <f>IF(D9="","",IF(ISTEXT(I9),"⚠️ cadastrar taxa",IF(H9&gt;I9+Parâmetros!$B$2,"⚠️ taxa acima do contrato","✅")))</f>
        <v/>
      </c>
      <c r="K9" s="13" t="str">
        <f>IF(B9="","",IF(COUNTIF(Vendas!$F:$F,B9)=0,"❌ não lançada no caixa","✅"))</f>
        <v/>
      </c>
      <c r="L9" s="10"/>
    </row>
    <row r="10" spans="1:12" x14ac:dyDescent="0.35">
      <c r="A10" s="9"/>
      <c r="B10" s="12"/>
      <c r="C10" s="10"/>
      <c r="D10" s="11"/>
      <c r="E10" s="14" t="str">
        <f t="shared" si="0"/>
        <v/>
      </c>
      <c r="F10" s="11"/>
      <c r="G10" s="9"/>
      <c r="H10" s="15" t="str">
        <f t="shared" si="1"/>
        <v/>
      </c>
      <c r="I10" s="15" t="str">
        <f>IF(D10="","",IFERROR(INDEX(Parâmetros!$B$4:$B$20,MATCH(C10,Parâmetros!$A$4:$A$20,0)),"sem taxa cadastrada"))</f>
        <v/>
      </c>
      <c r="J10" s="13" t="str">
        <f>IF(D10="","",IF(ISTEXT(I10),"⚠️ cadastrar taxa",IF(H10&gt;I10+Parâmetros!$B$2,"⚠️ taxa acima do contrato","✅")))</f>
        <v/>
      </c>
      <c r="K10" s="13" t="str">
        <f>IF(B10="","",IF(COUNTIF(Vendas!$F:$F,B10)=0,"❌ não lançada no caixa","✅"))</f>
        <v/>
      </c>
      <c r="L10" s="10"/>
    </row>
    <row r="11" spans="1:12" x14ac:dyDescent="0.35">
      <c r="A11" s="9"/>
      <c r="B11" s="12"/>
      <c r="C11" s="10"/>
      <c r="D11" s="11"/>
      <c r="E11" s="14" t="str">
        <f t="shared" si="0"/>
        <v/>
      </c>
      <c r="F11" s="11"/>
      <c r="G11" s="9"/>
      <c r="H11" s="15" t="str">
        <f t="shared" si="1"/>
        <v/>
      </c>
      <c r="I11" s="15" t="str">
        <f>IF(D11="","",IFERROR(INDEX(Parâmetros!$B$4:$B$20,MATCH(C11,Parâmetros!$A$4:$A$20,0)),"sem taxa cadastrada"))</f>
        <v/>
      </c>
      <c r="J11" s="13" t="str">
        <f>IF(D11="","",IF(ISTEXT(I11),"⚠️ cadastrar taxa",IF(H11&gt;I11+Parâmetros!$B$2,"⚠️ taxa acima do contrato","✅")))</f>
        <v/>
      </c>
      <c r="K11" s="13" t="str">
        <f>IF(B11="","",IF(COUNTIF(Vendas!$F:$F,B11)=0,"❌ não lançada no caixa","✅"))</f>
        <v/>
      </c>
      <c r="L11" s="10"/>
    </row>
    <row r="12" spans="1:12" x14ac:dyDescent="0.35">
      <c r="A12" s="9"/>
      <c r="B12" s="12"/>
      <c r="C12" s="10"/>
      <c r="D12" s="11"/>
      <c r="E12" s="14" t="str">
        <f t="shared" si="0"/>
        <v/>
      </c>
      <c r="F12" s="11"/>
      <c r="G12" s="9"/>
      <c r="H12" s="15" t="str">
        <f t="shared" si="1"/>
        <v/>
      </c>
      <c r="I12" s="15" t="str">
        <f>IF(D12="","",IFERROR(INDEX(Parâmetros!$B$4:$B$20,MATCH(C12,Parâmetros!$A$4:$A$20,0)),"sem taxa cadastrada"))</f>
        <v/>
      </c>
      <c r="J12" s="13" t="str">
        <f>IF(D12="","",IF(ISTEXT(I12),"⚠️ cadastrar taxa",IF(H12&gt;I12+Parâmetros!$B$2,"⚠️ taxa acima do contrato","✅")))</f>
        <v/>
      </c>
      <c r="K12" s="13" t="str">
        <f>IF(B12="","",IF(COUNTIF(Vendas!$F:$F,B12)=0,"❌ não lançada no caixa","✅"))</f>
        <v/>
      </c>
      <c r="L12" s="10"/>
    </row>
    <row r="13" spans="1:12" x14ac:dyDescent="0.35">
      <c r="A13" s="9"/>
      <c r="B13" s="12"/>
      <c r="C13" s="10"/>
      <c r="D13" s="11"/>
      <c r="E13" s="14" t="str">
        <f t="shared" si="0"/>
        <v/>
      </c>
      <c r="F13" s="11"/>
      <c r="G13" s="9"/>
      <c r="H13" s="15" t="str">
        <f t="shared" si="1"/>
        <v/>
      </c>
      <c r="I13" s="15" t="str">
        <f>IF(D13="","",IFERROR(INDEX(Parâmetros!$B$4:$B$20,MATCH(C13,Parâmetros!$A$4:$A$20,0)),"sem taxa cadastrada"))</f>
        <v/>
      </c>
      <c r="J13" s="13" t="str">
        <f>IF(D13="","",IF(ISTEXT(I13),"⚠️ cadastrar taxa",IF(H13&gt;I13+Parâmetros!$B$2,"⚠️ taxa acima do contrato","✅")))</f>
        <v/>
      </c>
      <c r="K13" s="13" t="str">
        <f>IF(B13="","",IF(COUNTIF(Vendas!$F:$F,B13)=0,"❌ não lançada no caixa","✅"))</f>
        <v/>
      </c>
      <c r="L13" s="10"/>
    </row>
    <row r="14" spans="1:12" x14ac:dyDescent="0.35">
      <c r="A14" s="9"/>
      <c r="B14" s="12"/>
      <c r="C14" s="10"/>
      <c r="D14" s="11"/>
      <c r="E14" s="14" t="str">
        <f t="shared" si="0"/>
        <v/>
      </c>
      <c r="F14" s="11"/>
      <c r="G14" s="9"/>
      <c r="H14" s="15" t="str">
        <f t="shared" si="1"/>
        <v/>
      </c>
      <c r="I14" s="15" t="str">
        <f>IF(D14="","",IFERROR(INDEX(Parâmetros!$B$4:$B$20,MATCH(C14,Parâmetros!$A$4:$A$20,0)),"sem taxa cadastrada"))</f>
        <v/>
      </c>
      <c r="J14" s="13" t="str">
        <f>IF(D14="","",IF(ISTEXT(I14),"⚠️ cadastrar taxa",IF(H14&gt;I14+Parâmetros!$B$2,"⚠️ taxa acima do contrato","✅")))</f>
        <v/>
      </c>
      <c r="K14" s="13" t="str">
        <f>IF(B14="","",IF(COUNTIF(Vendas!$F:$F,B14)=0,"❌ não lançada no caixa","✅"))</f>
        <v/>
      </c>
      <c r="L14" s="10"/>
    </row>
    <row r="15" spans="1:12" x14ac:dyDescent="0.35">
      <c r="A15" s="9"/>
      <c r="B15" s="12"/>
      <c r="C15" s="10"/>
      <c r="D15" s="11"/>
      <c r="E15" s="14" t="str">
        <f t="shared" si="0"/>
        <v/>
      </c>
      <c r="F15" s="11"/>
      <c r="G15" s="9"/>
      <c r="H15" s="15" t="str">
        <f t="shared" si="1"/>
        <v/>
      </c>
      <c r="I15" s="15" t="str">
        <f>IF(D15="","",IFERROR(INDEX(Parâmetros!$B$4:$B$20,MATCH(C15,Parâmetros!$A$4:$A$20,0)),"sem taxa cadastrada"))</f>
        <v/>
      </c>
      <c r="J15" s="13" t="str">
        <f>IF(D15="","",IF(ISTEXT(I15),"⚠️ cadastrar taxa",IF(H15&gt;I15+Parâmetros!$B$2,"⚠️ taxa acima do contrato","✅")))</f>
        <v/>
      </c>
      <c r="K15" s="13" t="str">
        <f>IF(B15="","",IF(COUNTIF(Vendas!$F:$F,B15)=0,"❌ não lançada no caixa","✅"))</f>
        <v/>
      </c>
      <c r="L15" s="10"/>
    </row>
    <row r="16" spans="1:12" x14ac:dyDescent="0.35">
      <c r="A16" s="9"/>
      <c r="B16" s="12"/>
      <c r="C16" s="10"/>
      <c r="D16" s="11"/>
      <c r="E16" s="14" t="str">
        <f t="shared" si="0"/>
        <v/>
      </c>
      <c r="F16" s="11"/>
      <c r="G16" s="9"/>
      <c r="H16" s="15" t="str">
        <f t="shared" si="1"/>
        <v/>
      </c>
      <c r="I16" s="15" t="str">
        <f>IF(D16="","",IFERROR(INDEX(Parâmetros!$B$4:$B$20,MATCH(C16,Parâmetros!$A$4:$A$20,0)),"sem taxa cadastrada"))</f>
        <v/>
      </c>
      <c r="J16" s="13" t="str">
        <f>IF(D16="","",IF(ISTEXT(I16),"⚠️ cadastrar taxa",IF(H16&gt;I16+Parâmetros!$B$2,"⚠️ taxa acima do contrato","✅")))</f>
        <v/>
      </c>
      <c r="K16" s="13" t="str">
        <f>IF(B16="","",IF(COUNTIF(Vendas!$F:$F,B16)=0,"❌ não lançada no caixa","✅"))</f>
        <v/>
      </c>
      <c r="L16" s="10"/>
    </row>
    <row r="17" spans="1:12" x14ac:dyDescent="0.35">
      <c r="A17" s="9"/>
      <c r="B17" s="12"/>
      <c r="C17" s="10"/>
      <c r="D17" s="11"/>
      <c r="E17" s="14" t="str">
        <f t="shared" si="0"/>
        <v/>
      </c>
      <c r="F17" s="11"/>
      <c r="G17" s="9"/>
      <c r="H17" s="15" t="str">
        <f t="shared" si="1"/>
        <v/>
      </c>
      <c r="I17" s="15" t="str">
        <f>IF(D17="","",IFERROR(INDEX(Parâmetros!$B$4:$B$20,MATCH(C17,Parâmetros!$A$4:$A$20,0)),"sem taxa cadastrada"))</f>
        <v/>
      </c>
      <c r="J17" s="13" t="str">
        <f>IF(D17="","",IF(ISTEXT(I17),"⚠️ cadastrar taxa",IF(H17&gt;I17+Parâmetros!$B$2,"⚠️ taxa acima do contrato","✅")))</f>
        <v/>
      </c>
      <c r="K17" s="13" t="str">
        <f>IF(B17="","",IF(COUNTIF(Vendas!$F:$F,B17)=0,"❌ não lançada no caixa","✅"))</f>
        <v/>
      </c>
      <c r="L17" s="10"/>
    </row>
    <row r="18" spans="1:12" x14ac:dyDescent="0.35">
      <c r="A18" s="9"/>
      <c r="B18" s="12"/>
      <c r="C18" s="10"/>
      <c r="D18" s="11"/>
      <c r="E18" s="14" t="str">
        <f t="shared" si="0"/>
        <v/>
      </c>
      <c r="F18" s="11"/>
      <c r="G18" s="9"/>
      <c r="H18" s="15" t="str">
        <f t="shared" si="1"/>
        <v/>
      </c>
      <c r="I18" s="15" t="str">
        <f>IF(D18="","",IFERROR(INDEX(Parâmetros!$B$4:$B$20,MATCH(C18,Parâmetros!$A$4:$A$20,0)),"sem taxa cadastrada"))</f>
        <v/>
      </c>
      <c r="J18" s="13" t="str">
        <f>IF(D18="","",IF(ISTEXT(I18),"⚠️ cadastrar taxa",IF(H18&gt;I18+Parâmetros!$B$2,"⚠️ taxa acima do contrato","✅")))</f>
        <v/>
      </c>
      <c r="K18" s="13" t="str">
        <f>IF(B18="","",IF(COUNTIF(Vendas!$F:$F,B18)=0,"❌ não lançada no caixa","✅"))</f>
        <v/>
      </c>
      <c r="L18" s="10"/>
    </row>
    <row r="19" spans="1:12" x14ac:dyDescent="0.35">
      <c r="A19" s="9"/>
      <c r="B19" s="12"/>
      <c r="C19" s="10"/>
      <c r="D19" s="11"/>
      <c r="E19" s="14" t="str">
        <f t="shared" si="0"/>
        <v/>
      </c>
      <c r="F19" s="11"/>
      <c r="G19" s="9"/>
      <c r="H19" s="15" t="str">
        <f t="shared" si="1"/>
        <v/>
      </c>
      <c r="I19" s="15" t="str">
        <f>IF(D19="","",IFERROR(INDEX(Parâmetros!$B$4:$B$20,MATCH(C19,Parâmetros!$A$4:$A$20,0)),"sem taxa cadastrada"))</f>
        <v/>
      </c>
      <c r="J19" s="13" t="str">
        <f>IF(D19="","",IF(ISTEXT(I19),"⚠️ cadastrar taxa",IF(H19&gt;I19+Parâmetros!$B$2,"⚠️ taxa acima do contrato","✅")))</f>
        <v/>
      </c>
      <c r="K19" s="13" t="str">
        <f>IF(B19="","",IF(COUNTIF(Vendas!$F:$F,B19)=0,"❌ não lançada no caixa","✅"))</f>
        <v/>
      </c>
      <c r="L19" s="10"/>
    </row>
    <row r="20" spans="1:12" x14ac:dyDescent="0.35">
      <c r="A20" s="9"/>
      <c r="B20" s="12"/>
      <c r="C20" s="10"/>
      <c r="D20" s="11"/>
      <c r="E20" s="14" t="str">
        <f t="shared" si="0"/>
        <v/>
      </c>
      <c r="F20" s="11"/>
      <c r="G20" s="9"/>
      <c r="H20" s="15" t="str">
        <f t="shared" si="1"/>
        <v/>
      </c>
      <c r="I20" s="15" t="str">
        <f>IF(D20="","",IFERROR(INDEX(Parâmetros!$B$4:$B$20,MATCH(C20,Parâmetros!$A$4:$A$20,0)),"sem taxa cadastrada"))</f>
        <v/>
      </c>
      <c r="J20" s="13" t="str">
        <f>IF(D20="","",IF(ISTEXT(I20),"⚠️ cadastrar taxa",IF(H20&gt;I20+Parâmetros!$B$2,"⚠️ taxa acima do contrato","✅")))</f>
        <v/>
      </c>
      <c r="K20" s="13" t="str">
        <f>IF(B20="","",IF(COUNTIF(Vendas!$F:$F,B20)=0,"❌ não lançada no caixa","✅"))</f>
        <v/>
      </c>
      <c r="L20" s="10"/>
    </row>
    <row r="21" spans="1:12" x14ac:dyDescent="0.35">
      <c r="A21" s="9"/>
      <c r="B21" s="12"/>
      <c r="C21" s="10"/>
      <c r="D21" s="11"/>
      <c r="E21" s="14" t="str">
        <f t="shared" si="0"/>
        <v/>
      </c>
      <c r="F21" s="11"/>
      <c r="G21" s="9"/>
      <c r="H21" s="15" t="str">
        <f t="shared" si="1"/>
        <v/>
      </c>
      <c r="I21" s="15" t="str">
        <f>IF(D21="","",IFERROR(INDEX(Parâmetros!$B$4:$B$20,MATCH(C21,Parâmetros!$A$4:$A$20,0)),"sem taxa cadastrada"))</f>
        <v/>
      </c>
      <c r="J21" s="13" t="str">
        <f>IF(D21="","",IF(ISTEXT(I21),"⚠️ cadastrar taxa",IF(H21&gt;I21+Parâmetros!$B$2,"⚠️ taxa acima do contrato","✅")))</f>
        <v/>
      </c>
      <c r="K21" s="13" t="str">
        <f>IF(B21="","",IF(COUNTIF(Vendas!$F:$F,B21)=0,"❌ não lançada no caixa","✅"))</f>
        <v/>
      </c>
      <c r="L21" s="10"/>
    </row>
    <row r="22" spans="1:12" x14ac:dyDescent="0.35">
      <c r="A22" s="9"/>
      <c r="B22" s="12"/>
      <c r="C22" s="10"/>
      <c r="D22" s="11"/>
      <c r="E22" s="14" t="str">
        <f t="shared" si="0"/>
        <v/>
      </c>
      <c r="F22" s="11"/>
      <c r="G22" s="9"/>
      <c r="H22" s="15" t="str">
        <f t="shared" si="1"/>
        <v/>
      </c>
      <c r="I22" s="15" t="str">
        <f>IF(D22="","",IFERROR(INDEX(Parâmetros!$B$4:$B$20,MATCH(C22,Parâmetros!$A$4:$A$20,0)),"sem taxa cadastrada"))</f>
        <v/>
      </c>
      <c r="J22" s="13" t="str">
        <f>IF(D22="","",IF(ISTEXT(I22),"⚠️ cadastrar taxa",IF(H22&gt;I22+Parâmetros!$B$2,"⚠️ taxa acima do contrato","✅")))</f>
        <v/>
      </c>
      <c r="K22" s="13" t="str">
        <f>IF(B22="","",IF(COUNTIF(Vendas!$F:$F,B22)=0,"❌ não lançada no caixa","✅"))</f>
        <v/>
      </c>
      <c r="L22" s="10"/>
    </row>
    <row r="23" spans="1:12" x14ac:dyDescent="0.35">
      <c r="A23" s="9"/>
      <c r="B23" s="12"/>
      <c r="C23" s="10"/>
      <c r="D23" s="11"/>
      <c r="E23" s="14" t="str">
        <f t="shared" si="0"/>
        <v/>
      </c>
      <c r="F23" s="11"/>
      <c r="G23" s="9"/>
      <c r="H23" s="15" t="str">
        <f t="shared" si="1"/>
        <v/>
      </c>
      <c r="I23" s="15" t="str">
        <f>IF(D23="","",IFERROR(INDEX(Parâmetros!$B$4:$B$20,MATCH(C23,Parâmetros!$A$4:$A$20,0)),"sem taxa cadastrada"))</f>
        <v/>
      </c>
      <c r="J23" s="13" t="str">
        <f>IF(D23="","",IF(ISTEXT(I23),"⚠️ cadastrar taxa",IF(H23&gt;I23+Parâmetros!$B$2,"⚠️ taxa acima do contrato","✅")))</f>
        <v/>
      </c>
      <c r="K23" s="13" t="str">
        <f>IF(B23="","",IF(COUNTIF(Vendas!$F:$F,B23)=0,"❌ não lançada no caixa","✅"))</f>
        <v/>
      </c>
      <c r="L23" s="10"/>
    </row>
    <row r="24" spans="1:12" x14ac:dyDescent="0.35">
      <c r="A24" s="9"/>
      <c r="B24" s="12"/>
      <c r="C24" s="10"/>
      <c r="D24" s="11"/>
      <c r="E24" s="14" t="str">
        <f t="shared" si="0"/>
        <v/>
      </c>
      <c r="F24" s="11"/>
      <c r="G24" s="9"/>
      <c r="H24" s="15" t="str">
        <f t="shared" si="1"/>
        <v/>
      </c>
      <c r="I24" s="15" t="str">
        <f>IF(D24="","",IFERROR(INDEX(Parâmetros!$B$4:$B$20,MATCH(C24,Parâmetros!$A$4:$A$20,0)),"sem taxa cadastrada"))</f>
        <v/>
      </c>
      <c r="J24" s="13" t="str">
        <f>IF(D24="","",IF(ISTEXT(I24),"⚠️ cadastrar taxa",IF(H24&gt;I24+Parâmetros!$B$2,"⚠️ taxa acima do contrato","✅")))</f>
        <v/>
      </c>
      <c r="K24" s="13" t="str">
        <f>IF(B24="","",IF(COUNTIF(Vendas!$F:$F,B24)=0,"❌ não lançada no caixa","✅"))</f>
        <v/>
      </c>
      <c r="L24" s="10"/>
    </row>
    <row r="25" spans="1:12" x14ac:dyDescent="0.35">
      <c r="A25" s="9"/>
      <c r="B25" s="12"/>
      <c r="C25" s="10"/>
      <c r="D25" s="11"/>
      <c r="E25" s="14" t="str">
        <f t="shared" si="0"/>
        <v/>
      </c>
      <c r="F25" s="11"/>
      <c r="G25" s="9"/>
      <c r="H25" s="15" t="str">
        <f t="shared" si="1"/>
        <v/>
      </c>
      <c r="I25" s="15" t="str">
        <f>IF(D25="","",IFERROR(INDEX(Parâmetros!$B$4:$B$20,MATCH(C25,Parâmetros!$A$4:$A$20,0)),"sem taxa cadastrada"))</f>
        <v/>
      </c>
      <c r="J25" s="13" t="str">
        <f>IF(D25="","",IF(ISTEXT(I25),"⚠️ cadastrar taxa",IF(H25&gt;I25+Parâmetros!$B$2,"⚠️ taxa acima do contrato","✅")))</f>
        <v/>
      </c>
      <c r="K25" s="13" t="str">
        <f>IF(B25="","",IF(COUNTIF(Vendas!$F:$F,B25)=0,"❌ não lançada no caixa","✅"))</f>
        <v/>
      </c>
      <c r="L25" s="10"/>
    </row>
    <row r="26" spans="1:12" x14ac:dyDescent="0.35">
      <c r="A26" s="9"/>
      <c r="B26" s="12"/>
      <c r="C26" s="10"/>
      <c r="D26" s="11"/>
      <c r="E26" s="14" t="str">
        <f t="shared" si="0"/>
        <v/>
      </c>
      <c r="F26" s="11"/>
      <c r="G26" s="9"/>
      <c r="H26" s="15" t="str">
        <f t="shared" si="1"/>
        <v/>
      </c>
      <c r="I26" s="15" t="str">
        <f>IF(D26="","",IFERROR(INDEX(Parâmetros!$B$4:$B$20,MATCH(C26,Parâmetros!$A$4:$A$20,0)),"sem taxa cadastrada"))</f>
        <v/>
      </c>
      <c r="J26" s="13" t="str">
        <f>IF(D26="","",IF(ISTEXT(I26),"⚠️ cadastrar taxa",IF(H26&gt;I26+Parâmetros!$B$2,"⚠️ taxa acima do contrato","✅")))</f>
        <v/>
      </c>
      <c r="K26" s="13" t="str">
        <f>IF(B26="","",IF(COUNTIF(Vendas!$F:$F,B26)=0,"❌ não lançada no caixa","✅"))</f>
        <v/>
      </c>
      <c r="L26" s="10"/>
    </row>
    <row r="27" spans="1:12" x14ac:dyDescent="0.35">
      <c r="A27" s="9"/>
      <c r="B27" s="12"/>
      <c r="C27" s="10"/>
      <c r="D27" s="11"/>
      <c r="E27" s="14" t="str">
        <f t="shared" si="0"/>
        <v/>
      </c>
      <c r="F27" s="11"/>
      <c r="G27" s="9"/>
      <c r="H27" s="15" t="str">
        <f t="shared" si="1"/>
        <v/>
      </c>
      <c r="I27" s="15" t="str">
        <f>IF(D27="","",IFERROR(INDEX(Parâmetros!$B$4:$B$20,MATCH(C27,Parâmetros!$A$4:$A$20,0)),"sem taxa cadastrada"))</f>
        <v/>
      </c>
      <c r="J27" s="13" t="str">
        <f>IF(D27="","",IF(ISTEXT(I27),"⚠️ cadastrar taxa",IF(H27&gt;I27+Parâmetros!$B$2,"⚠️ taxa acima do contrato","✅")))</f>
        <v/>
      </c>
      <c r="K27" s="13" t="str">
        <f>IF(B27="","",IF(COUNTIF(Vendas!$F:$F,B27)=0,"❌ não lançada no caixa","✅"))</f>
        <v/>
      </c>
      <c r="L27" s="10"/>
    </row>
    <row r="28" spans="1:12" x14ac:dyDescent="0.35">
      <c r="A28" s="9"/>
      <c r="B28" s="12"/>
      <c r="C28" s="10"/>
      <c r="D28" s="11"/>
      <c r="E28" s="14" t="str">
        <f t="shared" si="0"/>
        <v/>
      </c>
      <c r="F28" s="11"/>
      <c r="G28" s="9"/>
      <c r="H28" s="15" t="str">
        <f t="shared" si="1"/>
        <v/>
      </c>
      <c r="I28" s="15" t="str">
        <f>IF(D28="","",IFERROR(INDEX(Parâmetros!$B$4:$B$20,MATCH(C28,Parâmetros!$A$4:$A$20,0)),"sem taxa cadastrada"))</f>
        <v/>
      </c>
      <c r="J28" s="13" t="str">
        <f>IF(D28="","",IF(ISTEXT(I28),"⚠️ cadastrar taxa",IF(H28&gt;I28+Parâmetros!$B$2,"⚠️ taxa acima do contrato","✅")))</f>
        <v/>
      </c>
      <c r="K28" s="13" t="str">
        <f>IF(B28="","",IF(COUNTIF(Vendas!$F:$F,B28)=0,"❌ não lançada no caixa","✅"))</f>
        <v/>
      </c>
      <c r="L28" s="10"/>
    </row>
    <row r="29" spans="1:12" x14ac:dyDescent="0.35">
      <c r="A29" s="9"/>
      <c r="B29" s="12"/>
      <c r="C29" s="10"/>
      <c r="D29" s="11"/>
      <c r="E29" s="14" t="str">
        <f t="shared" si="0"/>
        <v/>
      </c>
      <c r="F29" s="11"/>
      <c r="G29" s="9"/>
      <c r="H29" s="15" t="str">
        <f t="shared" si="1"/>
        <v/>
      </c>
      <c r="I29" s="15" t="str">
        <f>IF(D29="","",IFERROR(INDEX(Parâmetros!$B$4:$B$20,MATCH(C29,Parâmetros!$A$4:$A$20,0)),"sem taxa cadastrada"))</f>
        <v/>
      </c>
      <c r="J29" s="13" t="str">
        <f>IF(D29="","",IF(ISTEXT(I29),"⚠️ cadastrar taxa",IF(H29&gt;I29+Parâmetros!$B$2,"⚠️ taxa acima do contrato","✅")))</f>
        <v/>
      </c>
      <c r="K29" s="13" t="str">
        <f>IF(B29="","",IF(COUNTIF(Vendas!$F:$F,B29)=0,"❌ não lançada no caixa","✅"))</f>
        <v/>
      </c>
      <c r="L29" s="10"/>
    </row>
    <row r="30" spans="1:12" x14ac:dyDescent="0.35">
      <c r="A30" s="9"/>
      <c r="B30" s="12"/>
      <c r="C30" s="10"/>
      <c r="D30" s="11"/>
      <c r="E30" s="14" t="str">
        <f t="shared" si="0"/>
        <v/>
      </c>
      <c r="F30" s="11"/>
      <c r="G30" s="9"/>
      <c r="H30" s="15" t="str">
        <f t="shared" si="1"/>
        <v/>
      </c>
      <c r="I30" s="15" t="str">
        <f>IF(D30="","",IFERROR(INDEX(Parâmetros!$B$4:$B$20,MATCH(C30,Parâmetros!$A$4:$A$20,0)),"sem taxa cadastrada"))</f>
        <v/>
      </c>
      <c r="J30" s="13" t="str">
        <f>IF(D30="","",IF(ISTEXT(I30),"⚠️ cadastrar taxa",IF(H30&gt;I30+Parâmetros!$B$2,"⚠️ taxa acima do contrato","✅")))</f>
        <v/>
      </c>
      <c r="K30" s="13" t="str">
        <f>IF(B30="","",IF(COUNTIF(Vendas!$F:$F,B30)=0,"❌ não lançada no caixa","✅"))</f>
        <v/>
      </c>
      <c r="L30" s="10"/>
    </row>
    <row r="31" spans="1:12" x14ac:dyDescent="0.35">
      <c r="A31" s="9"/>
      <c r="B31" s="12"/>
      <c r="C31" s="10"/>
      <c r="D31" s="11"/>
      <c r="E31" s="14" t="str">
        <f t="shared" si="0"/>
        <v/>
      </c>
      <c r="F31" s="11"/>
      <c r="G31" s="9"/>
      <c r="H31" s="15" t="str">
        <f t="shared" si="1"/>
        <v/>
      </c>
      <c r="I31" s="15" t="str">
        <f>IF(D31="","",IFERROR(INDEX(Parâmetros!$B$4:$B$20,MATCH(C31,Parâmetros!$A$4:$A$20,0)),"sem taxa cadastrada"))</f>
        <v/>
      </c>
      <c r="J31" s="13" t="str">
        <f>IF(D31="","",IF(ISTEXT(I31),"⚠️ cadastrar taxa",IF(H31&gt;I31+Parâmetros!$B$2,"⚠️ taxa acima do contrato","✅")))</f>
        <v/>
      </c>
      <c r="K31" s="13" t="str">
        <f>IF(B31="","",IF(COUNTIF(Vendas!$F:$F,B31)=0,"❌ não lançada no caixa","✅"))</f>
        <v/>
      </c>
      <c r="L31" s="10"/>
    </row>
    <row r="32" spans="1:12" x14ac:dyDescent="0.35">
      <c r="A32" s="9"/>
      <c r="B32" s="12"/>
      <c r="C32" s="10"/>
      <c r="D32" s="11"/>
      <c r="E32" s="14" t="str">
        <f t="shared" si="0"/>
        <v/>
      </c>
      <c r="F32" s="11"/>
      <c r="G32" s="9"/>
      <c r="H32" s="15" t="str">
        <f t="shared" si="1"/>
        <v/>
      </c>
      <c r="I32" s="15" t="str">
        <f>IF(D32="","",IFERROR(INDEX(Parâmetros!$B$4:$B$20,MATCH(C32,Parâmetros!$A$4:$A$20,0)),"sem taxa cadastrada"))</f>
        <v/>
      </c>
      <c r="J32" s="13" t="str">
        <f>IF(D32="","",IF(ISTEXT(I32),"⚠️ cadastrar taxa",IF(H32&gt;I32+Parâmetros!$B$2,"⚠️ taxa acima do contrato","✅")))</f>
        <v/>
      </c>
      <c r="K32" s="13" t="str">
        <f>IF(B32="","",IF(COUNTIF(Vendas!$F:$F,B32)=0,"❌ não lançada no caixa","✅"))</f>
        <v/>
      </c>
      <c r="L32" s="10"/>
    </row>
    <row r="33" spans="1:12" x14ac:dyDescent="0.35">
      <c r="A33" s="9"/>
      <c r="B33" s="12"/>
      <c r="C33" s="10"/>
      <c r="D33" s="11"/>
      <c r="E33" s="14" t="str">
        <f t="shared" si="0"/>
        <v/>
      </c>
      <c r="F33" s="11"/>
      <c r="G33" s="9"/>
      <c r="H33" s="15" t="str">
        <f t="shared" si="1"/>
        <v/>
      </c>
      <c r="I33" s="15" t="str">
        <f>IF(D33="","",IFERROR(INDEX(Parâmetros!$B$4:$B$20,MATCH(C33,Parâmetros!$A$4:$A$20,0)),"sem taxa cadastrada"))</f>
        <v/>
      </c>
      <c r="J33" s="13" t="str">
        <f>IF(D33="","",IF(ISTEXT(I33),"⚠️ cadastrar taxa",IF(H33&gt;I33+Parâmetros!$B$2,"⚠️ taxa acima do contrato","✅")))</f>
        <v/>
      </c>
      <c r="K33" s="13" t="str">
        <f>IF(B33="","",IF(COUNTIF(Vendas!$F:$F,B33)=0,"❌ não lançada no caixa","✅"))</f>
        <v/>
      </c>
      <c r="L33" s="10"/>
    </row>
    <row r="34" spans="1:12" x14ac:dyDescent="0.35">
      <c r="A34" s="9"/>
      <c r="B34" s="12"/>
      <c r="C34" s="10"/>
      <c r="D34" s="11"/>
      <c r="E34" s="14" t="str">
        <f t="shared" si="0"/>
        <v/>
      </c>
      <c r="F34" s="11"/>
      <c r="G34" s="9"/>
      <c r="H34" s="15" t="str">
        <f t="shared" si="1"/>
        <v/>
      </c>
      <c r="I34" s="15" t="str">
        <f>IF(D34="","",IFERROR(INDEX(Parâmetros!$B$4:$B$20,MATCH(C34,Parâmetros!$A$4:$A$20,0)),"sem taxa cadastrada"))</f>
        <v/>
      </c>
      <c r="J34" s="13" t="str">
        <f>IF(D34="","",IF(ISTEXT(I34),"⚠️ cadastrar taxa",IF(H34&gt;I34+Parâmetros!$B$2,"⚠️ taxa acima do contrato","✅")))</f>
        <v/>
      </c>
      <c r="K34" s="13" t="str">
        <f>IF(B34="","",IF(COUNTIF(Vendas!$F:$F,B34)=0,"❌ não lançada no caixa","✅"))</f>
        <v/>
      </c>
      <c r="L34" s="10"/>
    </row>
    <row r="35" spans="1:12" x14ac:dyDescent="0.35">
      <c r="A35" s="9"/>
      <c r="B35" s="12"/>
      <c r="C35" s="10"/>
      <c r="D35" s="11"/>
      <c r="E35" s="14" t="str">
        <f t="shared" si="0"/>
        <v/>
      </c>
      <c r="F35" s="11"/>
      <c r="G35" s="9"/>
      <c r="H35" s="15" t="str">
        <f t="shared" si="1"/>
        <v/>
      </c>
      <c r="I35" s="15" t="str">
        <f>IF(D35="","",IFERROR(INDEX(Parâmetros!$B$4:$B$20,MATCH(C35,Parâmetros!$A$4:$A$20,0)),"sem taxa cadastrada"))</f>
        <v/>
      </c>
      <c r="J35" s="13" t="str">
        <f>IF(D35="","",IF(ISTEXT(I35),"⚠️ cadastrar taxa",IF(H35&gt;I35+Parâmetros!$B$2,"⚠️ taxa acima do contrato","✅")))</f>
        <v/>
      </c>
      <c r="K35" s="13" t="str">
        <f>IF(B35="","",IF(COUNTIF(Vendas!$F:$F,B35)=0,"❌ não lançada no caixa","✅"))</f>
        <v/>
      </c>
      <c r="L35" s="10"/>
    </row>
    <row r="36" spans="1:12" x14ac:dyDescent="0.35">
      <c r="A36" s="9"/>
      <c r="B36" s="12"/>
      <c r="C36" s="10"/>
      <c r="D36" s="11"/>
      <c r="E36" s="14" t="str">
        <f t="shared" si="0"/>
        <v/>
      </c>
      <c r="F36" s="11"/>
      <c r="G36" s="9"/>
      <c r="H36" s="15" t="str">
        <f t="shared" si="1"/>
        <v/>
      </c>
      <c r="I36" s="15" t="str">
        <f>IF(D36="","",IFERROR(INDEX(Parâmetros!$B$4:$B$20,MATCH(C36,Parâmetros!$A$4:$A$20,0)),"sem taxa cadastrada"))</f>
        <v/>
      </c>
      <c r="J36" s="13" t="str">
        <f>IF(D36="","",IF(ISTEXT(I36),"⚠️ cadastrar taxa",IF(H36&gt;I36+Parâmetros!$B$2,"⚠️ taxa acima do contrato","✅")))</f>
        <v/>
      </c>
      <c r="K36" s="13" t="str">
        <f>IF(B36="","",IF(COUNTIF(Vendas!$F:$F,B36)=0,"❌ não lançada no caixa","✅"))</f>
        <v/>
      </c>
      <c r="L36" s="10"/>
    </row>
    <row r="37" spans="1:12" x14ac:dyDescent="0.35">
      <c r="A37" s="9"/>
      <c r="B37" s="12"/>
      <c r="C37" s="10"/>
      <c r="D37" s="11"/>
      <c r="E37" s="14" t="str">
        <f t="shared" si="0"/>
        <v/>
      </c>
      <c r="F37" s="11"/>
      <c r="G37" s="9"/>
      <c r="H37" s="15" t="str">
        <f t="shared" si="1"/>
        <v/>
      </c>
      <c r="I37" s="15" t="str">
        <f>IF(D37="","",IFERROR(INDEX(Parâmetros!$B$4:$B$20,MATCH(C37,Parâmetros!$A$4:$A$20,0)),"sem taxa cadastrada"))</f>
        <v/>
      </c>
      <c r="J37" s="13" t="str">
        <f>IF(D37="","",IF(ISTEXT(I37),"⚠️ cadastrar taxa",IF(H37&gt;I37+Parâmetros!$B$2,"⚠️ taxa acima do contrato","✅")))</f>
        <v/>
      </c>
      <c r="K37" s="13" t="str">
        <f>IF(B37="","",IF(COUNTIF(Vendas!$F:$F,B37)=0,"❌ não lançada no caixa","✅"))</f>
        <v/>
      </c>
      <c r="L37" s="10"/>
    </row>
    <row r="38" spans="1:12" x14ac:dyDescent="0.35">
      <c r="A38" s="9"/>
      <c r="B38" s="12"/>
      <c r="C38" s="10"/>
      <c r="D38" s="11"/>
      <c r="E38" s="14" t="str">
        <f t="shared" si="0"/>
        <v/>
      </c>
      <c r="F38" s="11"/>
      <c r="G38" s="9"/>
      <c r="H38" s="15" t="str">
        <f t="shared" si="1"/>
        <v/>
      </c>
      <c r="I38" s="15" t="str">
        <f>IF(D38="","",IFERROR(INDEX(Parâmetros!$B$4:$B$20,MATCH(C38,Parâmetros!$A$4:$A$20,0)),"sem taxa cadastrada"))</f>
        <v/>
      </c>
      <c r="J38" s="13" t="str">
        <f>IF(D38="","",IF(ISTEXT(I38),"⚠️ cadastrar taxa",IF(H38&gt;I38+Parâmetros!$B$2,"⚠️ taxa acima do contrato","✅")))</f>
        <v/>
      </c>
      <c r="K38" s="13" t="str">
        <f>IF(B38="","",IF(COUNTIF(Vendas!$F:$F,B38)=0,"❌ não lançada no caixa","✅"))</f>
        <v/>
      </c>
      <c r="L38" s="10"/>
    </row>
    <row r="39" spans="1:12" x14ac:dyDescent="0.35">
      <c r="A39" s="9"/>
      <c r="B39" s="12"/>
      <c r="C39" s="10"/>
      <c r="D39" s="11"/>
      <c r="E39" s="14" t="str">
        <f t="shared" si="0"/>
        <v/>
      </c>
      <c r="F39" s="11"/>
      <c r="G39" s="9"/>
      <c r="H39" s="15" t="str">
        <f t="shared" si="1"/>
        <v/>
      </c>
      <c r="I39" s="15" t="str">
        <f>IF(D39="","",IFERROR(INDEX(Parâmetros!$B$4:$B$20,MATCH(C39,Parâmetros!$A$4:$A$20,0)),"sem taxa cadastrada"))</f>
        <v/>
      </c>
      <c r="J39" s="13" t="str">
        <f>IF(D39="","",IF(ISTEXT(I39),"⚠️ cadastrar taxa",IF(H39&gt;I39+Parâmetros!$B$2,"⚠️ taxa acima do contrato","✅")))</f>
        <v/>
      </c>
      <c r="K39" s="13" t="str">
        <f>IF(B39="","",IF(COUNTIF(Vendas!$F:$F,B39)=0,"❌ não lançada no caixa","✅"))</f>
        <v/>
      </c>
      <c r="L39" s="10"/>
    </row>
    <row r="40" spans="1:12" x14ac:dyDescent="0.35">
      <c r="A40" s="9"/>
      <c r="B40" s="12"/>
      <c r="C40" s="10"/>
      <c r="D40" s="11"/>
      <c r="E40" s="14" t="str">
        <f t="shared" si="0"/>
        <v/>
      </c>
      <c r="F40" s="11"/>
      <c r="G40" s="9"/>
      <c r="H40" s="15" t="str">
        <f t="shared" si="1"/>
        <v/>
      </c>
      <c r="I40" s="15" t="str">
        <f>IF(D40="","",IFERROR(INDEX(Parâmetros!$B$4:$B$20,MATCH(C40,Parâmetros!$A$4:$A$20,0)),"sem taxa cadastrada"))</f>
        <v/>
      </c>
      <c r="J40" s="13" t="str">
        <f>IF(D40="","",IF(ISTEXT(I40),"⚠️ cadastrar taxa",IF(H40&gt;I40+Parâmetros!$B$2,"⚠️ taxa acima do contrato","✅")))</f>
        <v/>
      </c>
      <c r="K40" s="13" t="str">
        <f>IF(B40="","",IF(COUNTIF(Vendas!$F:$F,B40)=0,"❌ não lançada no caixa","✅"))</f>
        <v/>
      </c>
      <c r="L40" s="10"/>
    </row>
    <row r="41" spans="1:12" x14ac:dyDescent="0.35">
      <c r="A41" s="9"/>
      <c r="B41" s="12"/>
      <c r="C41" s="10"/>
      <c r="D41" s="11"/>
      <c r="E41" s="14" t="str">
        <f t="shared" si="0"/>
        <v/>
      </c>
      <c r="F41" s="11"/>
      <c r="G41" s="9"/>
      <c r="H41" s="15" t="str">
        <f t="shared" si="1"/>
        <v/>
      </c>
      <c r="I41" s="15" t="str">
        <f>IF(D41="","",IFERROR(INDEX(Parâmetros!$B$4:$B$20,MATCH(C41,Parâmetros!$A$4:$A$20,0)),"sem taxa cadastrada"))</f>
        <v/>
      </c>
      <c r="J41" s="13" t="str">
        <f>IF(D41="","",IF(ISTEXT(I41),"⚠️ cadastrar taxa",IF(H41&gt;I41+Parâmetros!$B$2,"⚠️ taxa acima do contrato","✅")))</f>
        <v/>
      </c>
      <c r="K41" s="13" t="str">
        <f>IF(B41="","",IF(COUNTIF(Vendas!$F:$F,B41)=0,"❌ não lançada no caixa","✅"))</f>
        <v/>
      </c>
      <c r="L41" s="10"/>
    </row>
    <row r="42" spans="1:12" x14ac:dyDescent="0.35">
      <c r="A42" s="9"/>
      <c r="B42" s="12"/>
      <c r="C42" s="10"/>
      <c r="D42" s="11"/>
      <c r="E42" s="14" t="str">
        <f t="shared" si="0"/>
        <v/>
      </c>
      <c r="F42" s="11"/>
      <c r="G42" s="9"/>
      <c r="H42" s="15" t="str">
        <f t="shared" si="1"/>
        <v/>
      </c>
      <c r="I42" s="15" t="str">
        <f>IF(D42="","",IFERROR(INDEX(Parâmetros!$B$4:$B$20,MATCH(C42,Parâmetros!$A$4:$A$20,0)),"sem taxa cadastrada"))</f>
        <v/>
      </c>
      <c r="J42" s="13" t="str">
        <f>IF(D42="","",IF(ISTEXT(I42),"⚠️ cadastrar taxa",IF(H42&gt;I42+Parâmetros!$B$2,"⚠️ taxa acima do contrato","✅")))</f>
        <v/>
      </c>
      <c r="K42" s="13" t="str">
        <f>IF(B42="","",IF(COUNTIF(Vendas!$F:$F,B42)=0,"❌ não lançada no caixa","✅"))</f>
        <v/>
      </c>
      <c r="L42" s="10"/>
    </row>
    <row r="43" spans="1:12" x14ac:dyDescent="0.35">
      <c r="A43" s="9"/>
      <c r="B43" s="12"/>
      <c r="C43" s="10"/>
      <c r="D43" s="11"/>
      <c r="E43" s="14" t="str">
        <f t="shared" si="0"/>
        <v/>
      </c>
      <c r="F43" s="11"/>
      <c r="G43" s="9"/>
      <c r="H43" s="15" t="str">
        <f t="shared" si="1"/>
        <v/>
      </c>
      <c r="I43" s="15" t="str">
        <f>IF(D43="","",IFERROR(INDEX(Parâmetros!$B$4:$B$20,MATCH(C43,Parâmetros!$A$4:$A$20,0)),"sem taxa cadastrada"))</f>
        <v/>
      </c>
      <c r="J43" s="13" t="str">
        <f>IF(D43="","",IF(ISTEXT(I43),"⚠️ cadastrar taxa",IF(H43&gt;I43+Parâmetros!$B$2,"⚠️ taxa acima do contrato","✅")))</f>
        <v/>
      </c>
      <c r="K43" s="13" t="str">
        <f>IF(B43="","",IF(COUNTIF(Vendas!$F:$F,B43)=0,"❌ não lançada no caixa","✅"))</f>
        <v/>
      </c>
      <c r="L43" s="10"/>
    </row>
    <row r="44" spans="1:12" x14ac:dyDescent="0.35">
      <c r="A44" s="9"/>
      <c r="B44" s="12"/>
      <c r="C44" s="10"/>
      <c r="D44" s="11"/>
      <c r="E44" s="14" t="str">
        <f t="shared" si="0"/>
        <v/>
      </c>
      <c r="F44" s="11"/>
      <c r="G44" s="9"/>
      <c r="H44" s="15" t="str">
        <f t="shared" si="1"/>
        <v/>
      </c>
      <c r="I44" s="15" t="str">
        <f>IF(D44="","",IFERROR(INDEX(Parâmetros!$B$4:$B$20,MATCH(C44,Parâmetros!$A$4:$A$20,0)),"sem taxa cadastrada"))</f>
        <v/>
      </c>
      <c r="J44" s="13" t="str">
        <f>IF(D44="","",IF(ISTEXT(I44),"⚠️ cadastrar taxa",IF(H44&gt;I44+Parâmetros!$B$2,"⚠️ taxa acima do contrato","✅")))</f>
        <v/>
      </c>
      <c r="K44" s="13" t="str">
        <f>IF(B44="","",IF(COUNTIF(Vendas!$F:$F,B44)=0,"❌ não lançada no caixa","✅"))</f>
        <v/>
      </c>
      <c r="L44" s="10"/>
    </row>
    <row r="45" spans="1:12" x14ac:dyDescent="0.35">
      <c r="A45" s="9"/>
      <c r="B45" s="12"/>
      <c r="C45" s="10"/>
      <c r="D45" s="11"/>
      <c r="E45" s="14" t="str">
        <f t="shared" si="0"/>
        <v/>
      </c>
      <c r="F45" s="11"/>
      <c r="G45" s="9"/>
      <c r="H45" s="15" t="str">
        <f t="shared" si="1"/>
        <v/>
      </c>
      <c r="I45" s="15" t="str">
        <f>IF(D45="","",IFERROR(INDEX(Parâmetros!$B$4:$B$20,MATCH(C45,Parâmetros!$A$4:$A$20,0)),"sem taxa cadastrada"))</f>
        <v/>
      </c>
      <c r="J45" s="13" t="str">
        <f>IF(D45="","",IF(ISTEXT(I45),"⚠️ cadastrar taxa",IF(H45&gt;I45+Parâmetros!$B$2,"⚠️ taxa acima do contrato","✅")))</f>
        <v/>
      </c>
      <c r="K45" s="13" t="str">
        <f>IF(B45="","",IF(COUNTIF(Vendas!$F:$F,B45)=0,"❌ não lançada no caixa","✅"))</f>
        <v/>
      </c>
      <c r="L45" s="10"/>
    </row>
    <row r="46" spans="1:12" x14ac:dyDescent="0.35">
      <c r="A46" s="9"/>
      <c r="B46" s="12"/>
      <c r="C46" s="10"/>
      <c r="D46" s="11"/>
      <c r="E46" s="14" t="str">
        <f t="shared" si="0"/>
        <v/>
      </c>
      <c r="F46" s="11"/>
      <c r="G46" s="9"/>
      <c r="H46" s="15" t="str">
        <f t="shared" si="1"/>
        <v/>
      </c>
      <c r="I46" s="15" t="str">
        <f>IF(D46="","",IFERROR(INDEX(Parâmetros!$B$4:$B$20,MATCH(C46,Parâmetros!$A$4:$A$20,0)),"sem taxa cadastrada"))</f>
        <v/>
      </c>
      <c r="J46" s="13" t="str">
        <f>IF(D46="","",IF(ISTEXT(I46),"⚠️ cadastrar taxa",IF(H46&gt;I46+Parâmetros!$B$2,"⚠️ taxa acima do contrato","✅")))</f>
        <v/>
      </c>
      <c r="K46" s="13" t="str">
        <f>IF(B46="","",IF(COUNTIF(Vendas!$F:$F,B46)=0,"❌ não lançada no caixa","✅"))</f>
        <v/>
      </c>
      <c r="L46" s="10"/>
    </row>
    <row r="47" spans="1:12" x14ac:dyDescent="0.35">
      <c r="A47" s="9"/>
      <c r="B47" s="12"/>
      <c r="C47" s="10"/>
      <c r="D47" s="11"/>
      <c r="E47" s="14" t="str">
        <f t="shared" si="0"/>
        <v/>
      </c>
      <c r="F47" s="11"/>
      <c r="G47" s="9"/>
      <c r="H47" s="15" t="str">
        <f t="shared" si="1"/>
        <v/>
      </c>
      <c r="I47" s="15" t="str">
        <f>IF(D47="","",IFERROR(INDEX(Parâmetros!$B$4:$B$20,MATCH(C47,Parâmetros!$A$4:$A$20,0)),"sem taxa cadastrada"))</f>
        <v/>
      </c>
      <c r="J47" s="13" t="str">
        <f>IF(D47="","",IF(ISTEXT(I47),"⚠️ cadastrar taxa",IF(H47&gt;I47+Parâmetros!$B$2,"⚠️ taxa acima do contrato","✅")))</f>
        <v/>
      </c>
      <c r="K47" s="13" t="str">
        <f>IF(B47="","",IF(COUNTIF(Vendas!$F:$F,B47)=0,"❌ não lançada no caixa","✅"))</f>
        <v/>
      </c>
      <c r="L47" s="10"/>
    </row>
    <row r="48" spans="1:12" x14ac:dyDescent="0.35">
      <c r="A48" s="9"/>
      <c r="B48" s="12"/>
      <c r="C48" s="10"/>
      <c r="D48" s="11"/>
      <c r="E48" s="14" t="str">
        <f t="shared" si="0"/>
        <v/>
      </c>
      <c r="F48" s="11"/>
      <c r="G48" s="9"/>
      <c r="H48" s="15" t="str">
        <f t="shared" si="1"/>
        <v/>
      </c>
      <c r="I48" s="15" t="str">
        <f>IF(D48="","",IFERROR(INDEX(Parâmetros!$B$4:$B$20,MATCH(C48,Parâmetros!$A$4:$A$20,0)),"sem taxa cadastrada"))</f>
        <v/>
      </c>
      <c r="J48" s="13" t="str">
        <f>IF(D48="","",IF(ISTEXT(I48),"⚠️ cadastrar taxa",IF(H48&gt;I48+Parâmetros!$B$2,"⚠️ taxa acima do contrato","✅")))</f>
        <v/>
      </c>
      <c r="K48" s="13" t="str">
        <f>IF(B48="","",IF(COUNTIF(Vendas!$F:$F,B48)=0,"❌ não lançada no caixa","✅"))</f>
        <v/>
      </c>
      <c r="L48" s="10"/>
    </row>
    <row r="49" spans="1:12" x14ac:dyDescent="0.35">
      <c r="A49" s="9"/>
      <c r="B49" s="12"/>
      <c r="C49" s="10"/>
      <c r="D49" s="11"/>
      <c r="E49" s="14" t="str">
        <f t="shared" si="0"/>
        <v/>
      </c>
      <c r="F49" s="11"/>
      <c r="G49" s="9"/>
      <c r="H49" s="15" t="str">
        <f t="shared" si="1"/>
        <v/>
      </c>
      <c r="I49" s="15" t="str">
        <f>IF(D49="","",IFERROR(INDEX(Parâmetros!$B$4:$B$20,MATCH(C49,Parâmetros!$A$4:$A$20,0)),"sem taxa cadastrada"))</f>
        <v/>
      </c>
      <c r="J49" s="13" t="str">
        <f>IF(D49="","",IF(ISTEXT(I49),"⚠️ cadastrar taxa",IF(H49&gt;I49+Parâmetros!$B$2,"⚠️ taxa acima do contrato","✅")))</f>
        <v/>
      </c>
      <c r="K49" s="13" t="str">
        <f>IF(B49="","",IF(COUNTIF(Vendas!$F:$F,B49)=0,"❌ não lançada no caixa","✅"))</f>
        <v/>
      </c>
      <c r="L49" s="10"/>
    </row>
    <row r="50" spans="1:12" x14ac:dyDescent="0.35">
      <c r="A50" s="9"/>
      <c r="B50" s="12"/>
      <c r="C50" s="10"/>
      <c r="D50" s="11"/>
      <c r="E50" s="14" t="str">
        <f t="shared" si="0"/>
        <v/>
      </c>
      <c r="F50" s="11"/>
      <c r="G50" s="9"/>
      <c r="H50" s="15" t="str">
        <f t="shared" si="1"/>
        <v/>
      </c>
      <c r="I50" s="15" t="str">
        <f>IF(D50="","",IFERROR(INDEX(Parâmetros!$B$4:$B$20,MATCH(C50,Parâmetros!$A$4:$A$20,0)),"sem taxa cadastrada"))</f>
        <v/>
      </c>
      <c r="J50" s="13" t="str">
        <f>IF(D50="","",IF(ISTEXT(I50),"⚠️ cadastrar taxa",IF(H50&gt;I50+Parâmetros!$B$2,"⚠️ taxa acima do contrato","✅")))</f>
        <v/>
      </c>
      <c r="K50" s="13" t="str">
        <f>IF(B50="","",IF(COUNTIF(Vendas!$F:$F,B50)=0,"❌ não lançada no caixa","✅"))</f>
        <v/>
      </c>
      <c r="L50" s="10"/>
    </row>
    <row r="51" spans="1:12" x14ac:dyDescent="0.35">
      <c r="A51" s="9"/>
      <c r="B51" s="12"/>
      <c r="C51" s="10"/>
      <c r="D51" s="11"/>
      <c r="E51" s="14" t="str">
        <f t="shared" si="0"/>
        <v/>
      </c>
      <c r="F51" s="11"/>
      <c r="G51" s="9"/>
      <c r="H51" s="15" t="str">
        <f t="shared" si="1"/>
        <v/>
      </c>
      <c r="I51" s="15" t="str">
        <f>IF(D51="","",IFERROR(INDEX(Parâmetros!$B$4:$B$20,MATCH(C51,Parâmetros!$A$4:$A$20,0)),"sem taxa cadastrada"))</f>
        <v/>
      </c>
      <c r="J51" s="13" t="str">
        <f>IF(D51="","",IF(ISTEXT(I51),"⚠️ cadastrar taxa",IF(H51&gt;I51+Parâmetros!$B$2,"⚠️ taxa acima do contrato","✅")))</f>
        <v/>
      </c>
      <c r="K51" s="13" t="str">
        <f>IF(B51="","",IF(COUNTIF(Vendas!$F:$F,B51)=0,"❌ não lançada no caixa","✅"))</f>
        <v/>
      </c>
      <c r="L51" s="10"/>
    </row>
    <row r="52" spans="1:12" x14ac:dyDescent="0.35">
      <c r="A52" s="9"/>
      <c r="B52" s="12"/>
      <c r="C52" s="10"/>
      <c r="D52" s="11"/>
      <c r="E52" s="14" t="str">
        <f t="shared" si="0"/>
        <v/>
      </c>
      <c r="F52" s="11"/>
      <c r="G52" s="9"/>
      <c r="H52" s="15" t="str">
        <f t="shared" si="1"/>
        <v/>
      </c>
      <c r="I52" s="15" t="str">
        <f>IF(D52="","",IFERROR(INDEX(Parâmetros!$B$4:$B$20,MATCH(C52,Parâmetros!$A$4:$A$20,0)),"sem taxa cadastrada"))</f>
        <v/>
      </c>
      <c r="J52" s="13" t="str">
        <f>IF(D52="","",IF(ISTEXT(I52),"⚠️ cadastrar taxa",IF(H52&gt;I52+Parâmetros!$B$2,"⚠️ taxa acima do contrato","✅")))</f>
        <v/>
      </c>
      <c r="K52" s="13" t="str">
        <f>IF(B52="","",IF(COUNTIF(Vendas!$F:$F,B52)=0,"❌ não lançada no caixa","✅"))</f>
        <v/>
      </c>
      <c r="L52" s="10"/>
    </row>
    <row r="53" spans="1:12" x14ac:dyDescent="0.35">
      <c r="A53" s="9"/>
      <c r="B53" s="12"/>
      <c r="C53" s="10"/>
      <c r="D53" s="11"/>
      <c r="E53" s="14" t="str">
        <f t="shared" si="0"/>
        <v/>
      </c>
      <c r="F53" s="11"/>
      <c r="G53" s="9"/>
      <c r="H53" s="15" t="str">
        <f t="shared" si="1"/>
        <v/>
      </c>
      <c r="I53" s="15" t="str">
        <f>IF(D53="","",IFERROR(INDEX(Parâmetros!$B$4:$B$20,MATCH(C53,Parâmetros!$A$4:$A$20,0)),"sem taxa cadastrada"))</f>
        <v/>
      </c>
      <c r="J53" s="13" t="str">
        <f>IF(D53="","",IF(ISTEXT(I53),"⚠️ cadastrar taxa",IF(H53&gt;I53+Parâmetros!$B$2,"⚠️ taxa acima do contrato","✅")))</f>
        <v/>
      </c>
      <c r="K53" s="13" t="str">
        <f>IF(B53="","",IF(COUNTIF(Vendas!$F:$F,B53)=0,"❌ não lançada no caixa","✅"))</f>
        <v/>
      </c>
      <c r="L53" s="10"/>
    </row>
    <row r="54" spans="1:12" x14ac:dyDescent="0.35">
      <c r="A54" s="9"/>
      <c r="B54" s="12"/>
      <c r="C54" s="10"/>
      <c r="D54" s="11"/>
      <c r="E54" s="14" t="str">
        <f t="shared" si="0"/>
        <v/>
      </c>
      <c r="F54" s="11"/>
      <c r="G54" s="9"/>
      <c r="H54" s="15" t="str">
        <f t="shared" si="1"/>
        <v/>
      </c>
      <c r="I54" s="15" t="str">
        <f>IF(D54="","",IFERROR(INDEX(Parâmetros!$B$4:$B$20,MATCH(C54,Parâmetros!$A$4:$A$20,0)),"sem taxa cadastrada"))</f>
        <v/>
      </c>
      <c r="J54" s="13" t="str">
        <f>IF(D54="","",IF(ISTEXT(I54),"⚠️ cadastrar taxa",IF(H54&gt;I54+Parâmetros!$B$2,"⚠️ taxa acima do contrato","✅")))</f>
        <v/>
      </c>
      <c r="K54" s="13" t="str">
        <f>IF(B54="","",IF(COUNTIF(Vendas!$F:$F,B54)=0,"❌ não lançada no caixa","✅"))</f>
        <v/>
      </c>
      <c r="L54" s="10"/>
    </row>
    <row r="55" spans="1:12" x14ac:dyDescent="0.35">
      <c r="A55" s="9"/>
      <c r="B55" s="12"/>
      <c r="C55" s="10"/>
      <c r="D55" s="11"/>
      <c r="E55" s="14" t="str">
        <f t="shared" si="0"/>
        <v/>
      </c>
      <c r="F55" s="11"/>
      <c r="G55" s="9"/>
      <c r="H55" s="15" t="str">
        <f t="shared" si="1"/>
        <v/>
      </c>
      <c r="I55" s="15" t="str">
        <f>IF(D55="","",IFERROR(INDEX(Parâmetros!$B$4:$B$20,MATCH(C55,Parâmetros!$A$4:$A$20,0)),"sem taxa cadastrada"))</f>
        <v/>
      </c>
      <c r="J55" s="13" t="str">
        <f>IF(D55="","",IF(ISTEXT(I55),"⚠️ cadastrar taxa",IF(H55&gt;I55+Parâmetros!$B$2,"⚠️ taxa acima do contrato","✅")))</f>
        <v/>
      </c>
      <c r="K55" s="13" t="str">
        <f>IF(B55="","",IF(COUNTIF(Vendas!$F:$F,B55)=0,"❌ não lançada no caixa","✅"))</f>
        <v/>
      </c>
      <c r="L55" s="10"/>
    </row>
    <row r="56" spans="1:12" x14ac:dyDescent="0.35">
      <c r="A56" s="9"/>
      <c r="B56" s="12"/>
      <c r="C56" s="10"/>
      <c r="D56" s="11"/>
      <c r="E56" s="14" t="str">
        <f t="shared" si="0"/>
        <v/>
      </c>
      <c r="F56" s="11"/>
      <c r="G56" s="9"/>
      <c r="H56" s="15" t="str">
        <f t="shared" si="1"/>
        <v/>
      </c>
      <c r="I56" s="15" t="str">
        <f>IF(D56="","",IFERROR(INDEX(Parâmetros!$B$4:$B$20,MATCH(C56,Parâmetros!$A$4:$A$20,0)),"sem taxa cadastrada"))</f>
        <v/>
      </c>
      <c r="J56" s="13" t="str">
        <f>IF(D56="","",IF(ISTEXT(I56),"⚠️ cadastrar taxa",IF(H56&gt;I56+Parâmetros!$B$2,"⚠️ taxa acima do contrato","✅")))</f>
        <v/>
      </c>
      <c r="K56" s="13" t="str">
        <f>IF(B56="","",IF(COUNTIF(Vendas!$F:$F,B56)=0,"❌ não lançada no caixa","✅"))</f>
        <v/>
      </c>
      <c r="L56" s="10"/>
    </row>
    <row r="57" spans="1:12" x14ac:dyDescent="0.35">
      <c r="A57" s="9"/>
      <c r="B57" s="12"/>
      <c r="C57" s="10"/>
      <c r="D57" s="11"/>
      <c r="E57" s="14" t="str">
        <f t="shared" si="0"/>
        <v/>
      </c>
      <c r="F57" s="11"/>
      <c r="G57" s="9"/>
      <c r="H57" s="15" t="str">
        <f t="shared" si="1"/>
        <v/>
      </c>
      <c r="I57" s="15" t="str">
        <f>IF(D57="","",IFERROR(INDEX(Parâmetros!$B$4:$B$20,MATCH(C57,Parâmetros!$A$4:$A$20,0)),"sem taxa cadastrada"))</f>
        <v/>
      </c>
      <c r="J57" s="13" t="str">
        <f>IF(D57="","",IF(ISTEXT(I57),"⚠️ cadastrar taxa",IF(H57&gt;I57+Parâmetros!$B$2,"⚠️ taxa acima do contrato","✅")))</f>
        <v/>
      </c>
      <c r="K57" s="13" t="str">
        <f>IF(B57="","",IF(COUNTIF(Vendas!$F:$F,B57)=0,"❌ não lançada no caixa","✅"))</f>
        <v/>
      </c>
      <c r="L57" s="10"/>
    </row>
    <row r="58" spans="1:12" x14ac:dyDescent="0.35">
      <c r="A58" s="9"/>
      <c r="B58" s="12"/>
      <c r="C58" s="10"/>
      <c r="D58" s="11"/>
      <c r="E58" s="14" t="str">
        <f t="shared" si="0"/>
        <v/>
      </c>
      <c r="F58" s="11"/>
      <c r="G58" s="9"/>
      <c r="H58" s="15" t="str">
        <f t="shared" si="1"/>
        <v/>
      </c>
      <c r="I58" s="15" t="str">
        <f>IF(D58="","",IFERROR(INDEX(Parâmetros!$B$4:$B$20,MATCH(C58,Parâmetros!$A$4:$A$20,0)),"sem taxa cadastrada"))</f>
        <v/>
      </c>
      <c r="J58" s="13" t="str">
        <f>IF(D58="","",IF(ISTEXT(I58),"⚠️ cadastrar taxa",IF(H58&gt;I58+Parâmetros!$B$2,"⚠️ taxa acima do contrato","✅")))</f>
        <v/>
      </c>
      <c r="K58" s="13" t="str">
        <f>IF(B58="","",IF(COUNTIF(Vendas!$F:$F,B58)=0,"❌ não lançada no caixa","✅"))</f>
        <v/>
      </c>
      <c r="L58" s="10"/>
    </row>
    <row r="59" spans="1:12" x14ac:dyDescent="0.35">
      <c r="A59" s="9"/>
      <c r="B59" s="12"/>
      <c r="C59" s="10"/>
      <c r="D59" s="11"/>
      <c r="E59" s="14" t="str">
        <f t="shared" si="0"/>
        <v/>
      </c>
      <c r="F59" s="11"/>
      <c r="G59" s="9"/>
      <c r="H59" s="15" t="str">
        <f t="shared" si="1"/>
        <v/>
      </c>
      <c r="I59" s="15" t="str">
        <f>IF(D59="","",IFERROR(INDEX(Parâmetros!$B$4:$B$20,MATCH(C59,Parâmetros!$A$4:$A$20,0)),"sem taxa cadastrada"))</f>
        <v/>
      </c>
      <c r="J59" s="13" t="str">
        <f>IF(D59="","",IF(ISTEXT(I59),"⚠️ cadastrar taxa",IF(H59&gt;I59+Parâmetros!$B$2,"⚠️ taxa acima do contrato","✅")))</f>
        <v/>
      </c>
      <c r="K59" s="13" t="str">
        <f>IF(B59="","",IF(COUNTIF(Vendas!$F:$F,B59)=0,"❌ não lançada no caixa","✅"))</f>
        <v/>
      </c>
      <c r="L59" s="10"/>
    </row>
    <row r="60" spans="1:12" x14ac:dyDescent="0.35">
      <c r="A60" s="9"/>
      <c r="B60" s="12"/>
      <c r="C60" s="10"/>
      <c r="D60" s="11"/>
      <c r="E60" s="14" t="str">
        <f t="shared" si="0"/>
        <v/>
      </c>
      <c r="F60" s="11"/>
      <c r="G60" s="9"/>
      <c r="H60" s="15" t="str">
        <f t="shared" si="1"/>
        <v/>
      </c>
      <c r="I60" s="15" t="str">
        <f>IF(D60="","",IFERROR(INDEX(Parâmetros!$B$4:$B$20,MATCH(C60,Parâmetros!$A$4:$A$20,0)),"sem taxa cadastrada"))</f>
        <v/>
      </c>
      <c r="J60" s="13" t="str">
        <f>IF(D60="","",IF(ISTEXT(I60),"⚠️ cadastrar taxa",IF(H60&gt;I60+Parâmetros!$B$2,"⚠️ taxa acima do contrato","✅")))</f>
        <v/>
      </c>
      <c r="K60" s="13" t="str">
        <f>IF(B60="","",IF(COUNTIF(Vendas!$F:$F,B60)=0,"❌ não lançada no caixa","✅"))</f>
        <v/>
      </c>
      <c r="L60" s="10"/>
    </row>
    <row r="61" spans="1:12" x14ac:dyDescent="0.35">
      <c r="A61" s="9"/>
      <c r="B61" s="12"/>
      <c r="C61" s="10"/>
      <c r="D61" s="11"/>
      <c r="E61" s="14" t="str">
        <f t="shared" si="0"/>
        <v/>
      </c>
      <c r="F61" s="11"/>
      <c r="G61" s="9"/>
      <c r="H61" s="15" t="str">
        <f t="shared" si="1"/>
        <v/>
      </c>
      <c r="I61" s="15" t="str">
        <f>IF(D61="","",IFERROR(INDEX(Parâmetros!$B$4:$B$20,MATCH(C61,Parâmetros!$A$4:$A$20,0)),"sem taxa cadastrada"))</f>
        <v/>
      </c>
      <c r="J61" s="13" t="str">
        <f>IF(D61="","",IF(ISTEXT(I61),"⚠️ cadastrar taxa",IF(H61&gt;I61+Parâmetros!$B$2,"⚠️ taxa acima do contrato","✅")))</f>
        <v/>
      </c>
      <c r="K61" s="13" t="str">
        <f>IF(B61="","",IF(COUNTIF(Vendas!$F:$F,B61)=0,"❌ não lançada no caixa","✅"))</f>
        <v/>
      </c>
      <c r="L61" s="10"/>
    </row>
    <row r="62" spans="1:12" x14ac:dyDescent="0.35">
      <c r="A62" s="9"/>
      <c r="B62" s="12"/>
      <c r="C62" s="10"/>
      <c r="D62" s="11"/>
      <c r="E62" s="14" t="str">
        <f t="shared" si="0"/>
        <v/>
      </c>
      <c r="F62" s="11"/>
      <c r="G62" s="9"/>
      <c r="H62" s="15" t="str">
        <f t="shared" si="1"/>
        <v/>
      </c>
      <c r="I62" s="15" t="str">
        <f>IF(D62="","",IFERROR(INDEX(Parâmetros!$B$4:$B$20,MATCH(C62,Parâmetros!$A$4:$A$20,0)),"sem taxa cadastrada"))</f>
        <v/>
      </c>
      <c r="J62" s="13" t="str">
        <f>IF(D62="","",IF(ISTEXT(I62),"⚠️ cadastrar taxa",IF(H62&gt;I62+Parâmetros!$B$2,"⚠️ taxa acima do contrato","✅")))</f>
        <v/>
      </c>
      <c r="K62" s="13" t="str">
        <f>IF(B62="","",IF(COUNTIF(Vendas!$F:$F,B62)=0,"❌ não lançada no caixa","✅"))</f>
        <v/>
      </c>
      <c r="L62" s="10"/>
    </row>
    <row r="63" spans="1:12" x14ac:dyDescent="0.35">
      <c r="A63" s="9"/>
      <c r="B63" s="12"/>
      <c r="C63" s="10"/>
      <c r="D63" s="11"/>
      <c r="E63" s="14" t="str">
        <f t="shared" si="0"/>
        <v/>
      </c>
      <c r="F63" s="11"/>
      <c r="G63" s="9"/>
      <c r="H63" s="15" t="str">
        <f t="shared" si="1"/>
        <v/>
      </c>
      <c r="I63" s="15" t="str">
        <f>IF(D63="","",IFERROR(INDEX(Parâmetros!$B$4:$B$20,MATCH(C63,Parâmetros!$A$4:$A$20,0)),"sem taxa cadastrada"))</f>
        <v/>
      </c>
      <c r="J63" s="13" t="str">
        <f>IF(D63="","",IF(ISTEXT(I63),"⚠️ cadastrar taxa",IF(H63&gt;I63+Parâmetros!$B$2,"⚠️ taxa acima do contrato","✅")))</f>
        <v/>
      </c>
      <c r="K63" s="13" t="str">
        <f>IF(B63="","",IF(COUNTIF(Vendas!$F:$F,B63)=0,"❌ não lançada no caixa","✅"))</f>
        <v/>
      </c>
      <c r="L63" s="10"/>
    </row>
    <row r="64" spans="1:12" x14ac:dyDescent="0.35">
      <c r="A64" s="9"/>
      <c r="B64" s="12"/>
      <c r="C64" s="10"/>
      <c r="D64" s="11"/>
      <c r="E64" s="14" t="str">
        <f t="shared" si="0"/>
        <v/>
      </c>
      <c r="F64" s="11"/>
      <c r="G64" s="9"/>
      <c r="H64" s="15" t="str">
        <f t="shared" si="1"/>
        <v/>
      </c>
      <c r="I64" s="15" t="str">
        <f>IF(D64="","",IFERROR(INDEX(Parâmetros!$B$4:$B$20,MATCH(C64,Parâmetros!$A$4:$A$20,0)),"sem taxa cadastrada"))</f>
        <v/>
      </c>
      <c r="J64" s="13" t="str">
        <f>IF(D64="","",IF(ISTEXT(I64),"⚠️ cadastrar taxa",IF(H64&gt;I64+Parâmetros!$B$2,"⚠️ taxa acima do contrato","✅")))</f>
        <v/>
      </c>
      <c r="K64" s="13" t="str">
        <f>IF(B64="","",IF(COUNTIF(Vendas!$F:$F,B64)=0,"❌ não lançada no caixa","✅"))</f>
        <v/>
      </c>
      <c r="L64" s="10"/>
    </row>
    <row r="65" spans="1:12" x14ac:dyDescent="0.35">
      <c r="A65" s="9"/>
      <c r="B65" s="12"/>
      <c r="C65" s="10"/>
      <c r="D65" s="11"/>
      <c r="E65" s="14" t="str">
        <f t="shared" si="0"/>
        <v/>
      </c>
      <c r="F65" s="11"/>
      <c r="G65" s="9"/>
      <c r="H65" s="15" t="str">
        <f t="shared" si="1"/>
        <v/>
      </c>
      <c r="I65" s="15" t="str">
        <f>IF(D65="","",IFERROR(INDEX(Parâmetros!$B$4:$B$20,MATCH(C65,Parâmetros!$A$4:$A$20,0)),"sem taxa cadastrada"))</f>
        <v/>
      </c>
      <c r="J65" s="13" t="str">
        <f>IF(D65="","",IF(ISTEXT(I65),"⚠️ cadastrar taxa",IF(H65&gt;I65+Parâmetros!$B$2,"⚠️ taxa acima do contrato","✅")))</f>
        <v/>
      </c>
      <c r="K65" s="13" t="str">
        <f>IF(B65="","",IF(COUNTIF(Vendas!$F:$F,B65)=0,"❌ não lançada no caixa","✅"))</f>
        <v/>
      </c>
      <c r="L65" s="10"/>
    </row>
    <row r="66" spans="1:12" x14ac:dyDescent="0.35">
      <c r="A66" s="9"/>
      <c r="B66" s="12"/>
      <c r="C66" s="10"/>
      <c r="D66" s="11"/>
      <c r="E66" s="14" t="str">
        <f t="shared" ref="E66:E129" si="2">IF(D66="","",D66-F66)</f>
        <v/>
      </c>
      <c r="F66" s="11"/>
      <c r="G66" s="9"/>
      <c r="H66" s="15" t="str">
        <f t="shared" ref="H66:H129" si="3">IF(D66="","",IF(D66=0,0,E66/D66))</f>
        <v/>
      </c>
      <c r="I66" s="15" t="str">
        <f>IF(D66="","",IFERROR(INDEX(Parâmetros!$B$4:$B$20,MATCH(C66,Parâmetros!$A$4:$A$20,0)),"sem taxa cadastrada"))</f>
        <v/>
      </c>
      <c r="J66" s="13" t="str">
        <f>IF(D66="","",IF(ISTEXT(I66),"⚠️ cadastrar taxa",IF(H66&gt;I66+Parâmetros!$B$2,"⚠️ taxa acima do contrato","✅")))</f>
        <v/>
      </c>
      <c r="K66" s="13" t="str">
        <f>IF(B66="","",IF(COUNTIF(Vendas!$F:$F,B66)=0,"❌ não lançada no caixa","✅"))</f>
        <v/>
      </c>
      <c r="L66" s="10"/>
    </row>
    <row r="67" spans="1:12" x14ac:dyDescent="0.35">
      <c r="A67" s="9"/>
      <c r="B67" s="12"/>
      <c r="C67" s="10"/>
      <c r="D67" s="11"/>
      <c r="E67" s="14" t="str">
        <f t="shared" si="2"/>
        <v/>
      </c>
      <c r="F67" s="11"/>
      <c r="G67" s="9"/>
      <c r="H67" s="15" t="str">
        <f t="shared" si="3"/>
        <v/>
      </c>
      <c r="I67" s="15" t="str">
        <f>IF(D67="","",IFERROR(INDEX(Parâmetros!$B$4:$B$20,MATCH(C67,Parâmetros!$A$4:$A$20,0)),"sem taxa cadastrada"))</f>
        <v/>
      </c>
      <c r="J67" s="13" t="str">
        <f>IF(D67="","",IF(ISTEXT(I67),"⚠️ cadastrar taxa",IF(H67&gt;I67+Parâmetros!$B$2,"⚠️ taxa acima do contrato","✅")))</f>
        <v/>
      </c>
      <c r="K67" s="13" t="str">
        <f>IF(B67="","",IF(COUNTIF(Vendas!$F:$F,B67)=0,"❌ não lançada no caixa","✅"))</f>
        <v/>
      </c>
      <c r="L67" s="10"/>
    </row>
    <row r="68" spans="1:12" x14ac:dyDescent="0.35">
      <c r="A68" s="9"/>
      <c r="B68" s="12"/>
      <c r="C68" s="10"/>
      <c r="D68" s="11"/>
      <c r="E68" s="14" t="str">
        <f t="shared" si="2"/>
        <v/>
      </c>
      <c r="F68" s="11"/>
      <c r="G68" s="9"/>
      <c r="H68" s="15" t="str">
        <f t="shared" si="3"/>
        <v/>
      </c>
      <c r="I68" s="15" t="str">
        <f>IF(D68="","",IFERROR(INDEX(Parâmetros!$B$4:$B$20,MATCH(C68,Parâmetros!$A$4:$A$20,0)),"sem taxa cadastrada"))</f>
        <v/>
      </c>
      <c r="J68" s="13" t="str">
        <f>IF(D68="","",IF(ISTEXT(I68),"⚠️ cadastrar taxa",IF(H68&gt;I68+Parâmetros!$B$2,"⚠️ taxa acima do contrato","✅")))</f>
        <v/>
      </c>
      <c r="K68" s="13" t="str">
        <f>IF(B68="","",IF(COUNTIF(Vendas!$F:$F,B68)=0,"❌ não lançada no caixa","✅"))</f>
        <v/>
      </c>
      <c r="L68" s="10"/>
    </row>
    <row r="69" spans="1:12" x14ac:dyDescent="0.35">
      <c r="A69" s="9"/>
      <c r="B69" s="12"/>
      <c r="C69" s="10"/>
      <c r="D69" s="11"/>
      <c r="E69" s="14" t="str">
        <f t="shared" si="2"/>
        <v/>
      </c>
      <c r="F69" s="11"/>
      <c r="G69" s="9"/>
      <c r="H69" s="15" t="str">
        <f t="shared" si="3"/>
        <v/>
      </c>
      <c r="I69" s="15" t="str">
        <f>IF(D69="","",IFERROR(INDEX(Parâmetros!$B$4:$B$20,MATCH(C69,Parâmetros!$A$4:$A$20,0)),"sem taxa cadastrada"))</f>
        <v/>
      </c>
      <c r="J69" s="13" t="str">
        <f>IF(D69="","",IF(ISTEXT(I69),"⚠️ cadastrar taxa",IF(H69&gt;I69+Parâmetros!$B$2,"⚠️ taxa acima do contrato","✅")))</f>
        <v/>
      </c>
      <c r="K69" s="13" t="str">
        <f>IF(B69="","",IF(COUNTIF(Vendas!$F:$F,B69)=0,"❌ não lançada no caixa","✅"))</f>
        <v/>
      </c>
      <c r="L69" s="10"/>
    </row>
    <row r="70" spans="1:12" x14ac:dyDescent="0.35">
      <c r="A70" s="9"/>
      <c r="B70" s="12"/>
      <c r="C70" s="10"/>
      <c r="D70" s="11"/>
      <c r="E70" s="14" t="str">
        <f t="shared" si="2"/>
        <v/>
      </c>
      <c r="F70" s="11"/>
      <c r="G70" s="9"/>
      <c r="H70" s="15" t="str">
        <f t="shared" si="3"/>
        <v/>
      </c>
      <c r="I70" s="15" t="str">
        <f>IF(D70="","",IFERROR(INDEX(Parâmetros!$B$4:$B$20,MATCH(C70,Parâmetros!$A$4:$A$20,0)),"sem taxa cadastrada"))</f>
        <v/>
      </c>
      <c r="J70" s="13" t="str">
        <f>IF(D70="","",IF(ISTEXT(I70),"⚠️ cadastrar taxa",IF(H70&gt;I70+Parâmetros!$B$2,"⚠️ taxa acima do contrato","✅")))</f>
        <v/>
      </c>
      <c r="K70" s="13" t="str">
        <f>IF(B70="","",IF(COUNTIF(Vendas!$F:$F,B70)=0,"❌ não lançada no caixa","✅"))</f>
        <v/>
      </c>
      <c r="L70" s="10"/>
    </row>
    <row r="71" spans="1:12" x14ac:dyDescent="0.35">
      <c r="A71" s="9"/>
      <c r="B71" s="12"/>
      <c r="C71" s="10"/>
      <c r="D71" s="11"/>
      <c r="E71" s="14" t="str">
        <f t="shared" si="2"/>
        <v/>
      </c>
      <c r="F71" s="11"/>
      <c r="G71" s="9"/>
      <c r="H71" s="15" t="str">
        <f t="shared" si="3"/>
        <v/>
      </c>
      <c r="I71" s="15" t="str">
        <f>IF(D71="","",IFERROR(INDEX(Parâmetros!$B$4:$B$20,MATCH(C71,Parâmetros!$A$4:$A$20,0)),"sem taxa cadastrada"))</f>
        <v/>
      </c>
      <c r="J71" s="13" t="str">
        <f>IF(D71="","",IF(ISTEXT(I71),"⚠️ cadastrar taxa",IF(H71&gt;I71+Parâmetros!$B$2,"⚠️ taxa acima do contrato","✅")))</f>
        <v/>
      </c>
      <c r="K71" s="13" t="str">
        <f>IF(B71="","",IF(COUNTIF(Vendas!$F:$F,B71)=0,"❌ não lançada no caixa","✅"))</f>
        <v/>
      </c>
      <c r="L71" s="10"/>
    </row>
    <row r="72" spans="1:12" x14ac:dyDescent="0.35">
      <c r="A72" s="9"/>
      <c r="B72" s="12"/>
      <c r="C72" s="10"/>
      <c r="D72" s="11"/>
      <c r="E72" s="14" t="str">
        <f t="shared" si="2"/>
        <v/>
      </c>
      <c r="F72" s="11"/>
      <c r="G72" s="9"/>
      <c r="H72" s="15" t="str">
        <f t="shared" si="3"/>
        <v/>
      </c>
      <c r="I72" s="15" t="str">
        <f>IF(D72="","",IFERROR(INDEX(Parâmetros!$B$4:$B$20,MATCH(C72,Parâmetros!$A$4:$A$20,0)),"sem taxa cadastrada"))</f>
        <v/>
      </c>
      <c r="J72" s="13" t="str">
        <f>IF(D72="","",IF(ISTEXT(I72),"⚠️ cadastrar taxa",IF(H72&gt;I72+Parâmetros!$B$2,"⚠️ taxa acima do contrato","✅")))</f>
        <v/>
      </c>
      <c r="K72" s="13" t="str">
        <f>IF(B72="","",IF(COUNTIF(Vendas!$F:$F,B72)=0,"❌ não lançada no caixa","✅"))</f>
        <v/>
      </c>
      <c r="L72" s="10"/>
    </row>
    <row r="73" spans="1:12" x14ac:dyDescent="0.35">
      <c r="A73" s="9"/>
      <c r="B73" s="12"/>
      <c r="C73" s="10"/>
      <c r="D73" s="11"/>
      <c r="E73" s="14" t="str">
        <f t="shared" si="2"/>
        <v/>
      </c>
      <c r="F73" s="11"/>
      <c r="G73" s="9"/>
      <c r="H73" s="15" t="str">
        <f t="shared" si="3"/>
        <v/>
      </c>
      <c r="I73" s="15" t="str">
        <f>IF(D73="","",IFERROR(INDEX(Parâmetros!$B$4:$B$20,MATCH(C73,Parâmetros!$A$4:$A$20,0)),"sem taxa cadastrada"))</f>
        <v/>
      </c>
      <c r="J73" s="13" t="str">
        <f>IF(D73="","",IF(ISTEXT(I73),"⚠️ cadastrar taxa",IF(H73&gt;I73+Parâmetros!$B$2,"⚠️ taxa acima do contrato","✅")))</f>
        <v/>
      </c>
      <c r="K73" s="13" t="str">
        <f>IF(B73="","",IF(COUNTIF(Vendas!$F:$F,B73)=0,"❌ não lançada no caixa","✅"))</f>
        <v/>
      </c>
      <c r="L73" s="10"/>
    </row>
    <row r="74" spans="1:12" x14ac:dyDescent="0.35">
      <c r="A74" s="9"/>
      <c r="B74" s="12"/>
      <c r="C74" s="10"/>
      <c r="D74" s="11"/>
      <c r="E74" s="14" t="str">
        <f t="shared" si="2"/>
        <v/>
      </c>
      <c r="F74" s="11"/>
      <c r="G74" s="9"/>
      <c r="H74" s="15" t="str">
        <f t="shared" si="3"/>
        <v/>
      </c>
      <c r="I74" s="15" t="str">
        <f>IF(D74="","",IFERROR(INDEX(Parâmetros!$B$4:$B$20,MATCH(C74,Parâmetros!$A$4:$A$20,0)),"sem taxa cadastrada"))</f>
        <v/>
      </c>
      <c r="J74" s="13" t="str">
        <f>IF(D74="","",IF(ISTEXT(I74),"⚠️ cadastrar taxa",IF(H74&gt;I74+Parâmetros!$B$2,"⚠️ taxa acima do contrato","✅")))</f>
        <v/>
      </c>
      <c r="K74" s="13" t="str">
        <f>IF(B74="","",IF(COUNTIF(Vendas!$F:$F,B74)=0,"❌ não lançada no caixa","✅"))</f>
        <v/>
      </c>
      <c r="L74" s="10"/>
    </row>
    <row r="75" spans="1:12" x14ac:dyDescent="0.35">
      <c r="A75" s="9"/>
      <c r="B75" s="12"/>
      <c r="C75" s="10"/>
      <c r="D75" s="11"/>
      <c r="E75" s="14" t="str">
        <f t="shared" si="2"/>
        <v/>
      </c>
      <c r="F75" s="11"/>
      <c r="G75" s="9"/>
      <c r="H75" s="15" t="str">
        <f t="shared" si="3"/>
        <v/>
      </c>
      <c r="I75" s="15" t="str">
        <f>IF(D75="","",IFERROR(INDEX(Parâmetros!$B$4:$B$20,MATCH(C75,Parâmetros!$A$4:$A$20,0)),"sem taxa cadastrada"))</f>
        <v/>
      </c>
      <c r="J75" s="13" t="str">
        <f>IF(D75="","",IF(ISTEXT(I75),"⚠️ cadastrar taxa",IF(H75&gt;I75+Parâmetros!$B$2,"⚠️ taxa acima do contrato","✅")))</f>
        <v/>
      </c>
      <c r="K75" s="13" t="str">
        <f>IF(B75="","",IF(COUNTIF(Vendas!$F:$F,B75)=0,"❌ não lançada no caixa","✅"))</f>
        <v/>
      </c>
      <c r="L75" s="10"/>
    </row>
    <row r="76" spans="1:12" x14ac:dyDescent="0.35">
      <c r="A76" s="9"/>
      <c r="B76" s="12"/>
      <c r="C76" s="10"/>
      <c r="D76" s="11"/>
      <c r="E76" s="14" t="str">
        <f t="shared" si="2"/>
        <v/>
      </c>
      <c r="F76" s="11"/>
      <c r="G76" s="9"/>
      <c r="H76" s="15" t="str">
        <f t="shared" si="3"/>
        <v/>
      </c>
      <c r="I76" s="15" t="str">
        <f>IF(D76="","",IFERROR(INDEX(Parâmetros!$B$4:$B$20,MATCH(C76,Parâmetros!$A$4:$A$20,0)),"sem taxa cadastrada"))</f>
        <v/>
      </c>
      <c r="J76" s="13" t="str">
        <f>IF(D76="","",IF(ISTEXT(I76),"⚠️ cadastrar taxa",IF(H76&gt;I76+Parâmetros!$B$2,"⚠️ taxa acima do contrato","✅")))</f>
        <v/>
      </c>
      <c r="K76" s="13" t="str">
        <f>IF(B76="","",IF(COUNTIF(Vendas!$F:$F,B76)=0,"❌ não lançada no caixa","✅"))</f>
        <v/>
      </c>
      <c r="L76" s="10"/>
    </row>
    <row r="77" spans="1:12" x14ac:dyDescent="0.35">
      <c r="A77" s="9"/>
      <c r="B77" s="12"/>
      <c r="C77" s="10"/>
      <c r="D77" s="11"/>
      <c r="E77" s="14" t="str">
        <f t="shared" si="2"/>
        <v/>
      </c>
      <c r="F77" s="11"/>
      <c r="G77" s="9"/>
      <c r="H77" s="15" t="str">
        <f t="shared" si="3"/>
        <v/>
      </c>
      <c r="I77" s="15" t="str">
        <f>IF(D77="","",IFERROR(INDEX(Parâmetros!$B$4:$B$20,MATCH(C77,Parâmetros!$A$4:$A$20,0)),"sem taxa cadastrada"))</f>
        <v/>
      </c>
      <c r="J77" s="13" t="str">
        <f>IF(D77="","",IF(ISTEXT(I77),"⚠️ cadastrar taxa",IF(H77&gt;I77+Parâmetros!$B$2,"⚠️ taxa acima do contrato","✅")))</f>
        <v/>
      </c>
      <c r="K77" s="13" t="str">
        <f>IF(B77="","",IF(COUNTIF(Vendas!$F:$F,B77)=0,"❌ não lançada no caixa","✅"))</f>
        <v/>
      </c>
      <c r="L77" s="10"/>
    </row>
    <row r="78" spans="1:12" x14ac:dyDescent="0.35">
      <c r="A78" s="9"/>
      <c r="B78" s="12"/>
      <c r="C78" s="10"/>
      <c r="D78" s="11"/>
      <c r="E78" s="14" t="str">
        <f t="shared" si="2"/>
        <v/>
      </c>
      <c r="F78" s="11"/>
      <c r="G78" s="9"/>
      <c r="H78" s="15" t="str">
        <f t="shared" si="3"/>
        <v/>
      </c>
      <c r="I78" s="15" t="str">
        <f>IF(D78="","",IFERROR(INDEX(Parâmetros!$B$4:$B$20,MATCH(C78,Parâmetros!$A$4:$A$20,0)),"sem taxa cadastrada"))</f>
        <v/>
      </c>
      <c r="J78" s="13" t="str">
        <f>IF(D78="","",IF(ISTEXT(I78),"⚠️ cadastrar taxa",IF(H78&gt;I78+Parâmetros!$B$2,"⚠️ taxa acima do contrato","✅")))</f>
        <v/>
      </c>
      <c r="K78" s="13" t="str">
        <f>IF(B78="","",IF(COUNTIF(Vendas!$F:$F,B78)=0,"❌ não lançada no caixa","✅"))</f>
        <v/>
      </c>
      <c r="L78" s="10"/>
    </row>
    <row r="79" spans="1:12" x14ac:dyDescent="0.35">
      <c r="A79" s="9"/>
      <c r="B79" s="12"/>
      <c r="C79" s="10"/>
      <c r="D79" s="11"/>
      <c r="E79" s="14" t="str">
        <f t="shared" si="2"/>
        <v/>
      </c>
      <c r="F79" s="11"/>
      <c r="G79" s="9"/>
      <c r="H79" s="15" t="str">
        <f t="shared" si="3"/>
        <v/>
      </c>
      <c r="I79" s="15" t="str">
        <f>IF(D79="","",IFERROR(INDEX(Parâmetros!$B$4:$B$20,MATCH(C79,Parâmetros!$A$4:$A$20,0)),"sem taxa cadastrada"))</f>
        <v/>
      </c>
      <c r="J79" s="13" t="str">
        <f>IF(D79="","",IF(ISTEXT(I79),"⚠️ cadastrar taxa",IF(H79&gt;I79+Parâmetros!$B$2,"⚠️ taxa acima do contrato","✅")))</f>
        <v/>
      </c>
      <c r="K79" s="13" t="str">
        <f>IF(B79="","",IF(COUNTIF(Vendas!$F:$F,B79)=0,"❌ não lançada no caixa","✅"))</f>
        <v/>
      </c>
      <c r="L79" s="10"/>
    </row>
    <row r="80" spans="1:12" x14ac:dyDescent="0.35">
      <c r="A80" s="9"/>
      <c r="B80" s="12"/>
      <c r="C80" s="10"/>
      <c r="D80" s="11"/>
      <c r="E80" s="14" t="str">
        <f t="shared" si="2"/>
        <v/>
      </c>
      <c r="F80" s="11"/>
      <c r="G80" s="9"/>
      <c r="H80" s="15" t="str">
        <f t="shared" si="3"/>
        <v/>
      </c>
      <c r="I80" s="15" t="str">
        <f>IF(D80="","",IFERROR(INDEX(Parâmetros!$B$4:$B$20,MATCH(C80,Parâmetros!$A$4:$A$20,0)),"sem taxa cadastrada"))</f>
        <v/>
      </c>
      <c r="J80" s="13" t="str">
        <f>IF(D80="","",IF(ISTEXT(I80),"⚠️ cadastrar taxa",IF(H80&gt;I80+Parâmetros!$B$2,"⚠️ taxa acima do contrato","✅")))</f>
        <v/>
      </c>
      <c r="K80" s="13" t="str">
        <f>IF(B80="","",IF(COUNTIF(Vendas!$F:$F,B80)=0,"❌ não lançada no caixa","✅"))</f>
        <v/>
      </c>
      <c r="L80" s="10"/>
    </row>
    <row r="81" spans="1:12" x14ac:dyDescent="0.35">
      <c r="A81" s="9"/>
      <c r="B81" s="12"/>
      <c r="C81" s="10"/>
      <c r="D81" s="11"/>
      <c r="E81" s="14" t="str">
        <f t="shared" si="2"/>
        <v/>
      </c>
      <c r="F81" s="11"/>
      <c r="G81" s="9"/>
      <c r="H81" s="15" t="str">
        <f t="shared" si="3"/>
        <v/>
      </c>
      <c r="I81" s="15" t="str">
        <f>IF(D81="","",IFERROR(INDEX(Parâmetros!$B$4:$B$20,MATCH(C81,Parâmetros!$A$4:$A$20,0)),"sem taxa cadastrada"))</f>
        <v/>
      </c>
      <c r="J81" s="13" t="str">
        <f>IF(D81="","",IF(ISTEXT(I81),"⚠️ cadastrar taxa",IF(H81&gt;I81+Parâmetros!$B$2,"⚠️ taxa acima do contrato","✅")))</f>
        <v/>
      </c>
      <c r="K81" s="13" t="str">
        <f>IF(B81="","",IF(COUNTIF(Vendas!$F:$F,B81)=0,"❌ não lançada no caixa","✅"))</f>
        <v/>
      </c>
      <c r="L81" s="10"/>
    </row>
    <row r="82" spans="1:12" x14ac:dyDescent="0.35">
      <c r="A82" s="9"/>
      <c r="B82" s="12"/>
      <c r="C82" s="10"/>
      <c r="D82" s="11"/>
      <c r="E82" s="14" t="str">
        <f t="shared" si="2"/>
        <v/>
      </c>
      <c r="F82" s="11"/>
      <c r="G82" s="9"/>
      <c r="H82" s="15" t="str">
        <f t="shared" si="3"/>
        <v/>
      </c>
      <c r="I82" s="15" t="str">
        <f>IF(D82="","",IFERROR(INDEX(Parâmetros!$B$4:$B$20,MATCH(C82,Parâmetros!$A$4:$A$20,0)),"sem taxa cadastrada"))</f>
        <v/>
      </c>
      <c r="J82" s="13" t="str">
        <f>IF(D82="","",IF(ISTEXT(I82),"⚠️ cadastrar taxa",IF(H82&gt;I82+Parâmetros!$B$2,"⚠️ taxa acima do contrato","✅")))</f>
        <v/>
      </c>
      <c r="K82" s="13" t="str">
        <f>IF(B82="","",IF(COUNTIF(Vendas!$F:$F,B82)=0,"❌ não lançada no caixa","✅"))</f>
        <v/>
      </c>
      <c r="L82" s="10"/>
    </row>
    <row r="83" spans="1:12" x14ac:dyDescent="0.35">
      <c r="A83" s="9"/>
      <c r="B83" s="12"/>
      <c r="C83" s="10"/>
      <c r="D83" s="11"/>
      <c r="E83" s="14" t="str">
        <f t="shared" si="2"/>
        <v/>
      </c>
      <c r="F83" s="11"/>
      <c r="G83" s="9"/>
      <c r="H83" s="15" t="str">
        <f t="shared" si="3"/>
        <v/>
      </c>
      <c r="I83" s="15" t="str">
        <f>IF(D83="","",IFERROR(INDEX(Parâmetros!$B$4:$B$20,MATCH(C83,Parâmetros!$A$4:$A$20,0)),"sem taxa cadastrada"))</f>
        <v/>
      </c>
      <c r="J83" s="13" t="str">
        <f>IF(D83="","",IF(ISTEXT(I83),"⚠️ cadastrar taxa",IF(H83&gt;I83+Parâmetros!$B$2,"⚠️ taxa acima do contrato","✅")))</f>
        <v/>
      </c>
      <c r="K83" s="13" t="str">
        <f>IF(B83="","",IF(COUNTIF(Vendas!$F:$F,B83)=0,"❌ não lançada no caixa","✅"))</f>
        <v/>
      </c>
      <c r="L83" s="10"/>
    </row>
    <row r="84" spans="1:12" x14ac:dyDescent="0.35">
      <c r="A84" s="9"/>
      <c r="B84" s="12"/>
      <c r="C84" s="10"/>
      <c r="D84" s="11"/>
      <c r="E84" s="14" t="str">
        <f t="shared" si="2"/>
        <v/>
      </c>
      <c r="F84" s="11"/>
      <c r="G84" s="9"/>
      <c r="H84" s="15" t="str">
        <f t="shared" si="3"/>
        <v/>
      </c>
      <c r="I84" s="15" t="str">
        <f>IF(D84="","",IFERROR(INDEX(Parâmetros!$B$4:$B$20,MATCH(C84,Parâmetros!$A$4:$A$20,0)),"sem taxa cadastrada"))</f>
        <v/>
      </c>
      <c r="J84" s="13" t="str">
        <f>IF(D84="","",IF(ISTEXT(I84),"⚠️ cadastrar taxa",IF(H84&gt;I84+Parâmetros!$B$2,"⚠️ taxa acima do contrato","✅")))</f>
        <v/>
      </c>
      <c r="K84" s="13" t="str">
        <f>IF(B84="","",IF(COUNTIF(Vendas!$F:$F,B84)=0,"❌ não lançada no caixa","✅"))</f>
        <v/>
      </c>
      <c r="L84" s="10"/>
    </row>
    <row r="85" spans="1:12" x14ac:dyDescent="0.35">
      <c r="A85" s="9"/>
      <c r="B85" s="12"/>
      <c r="C85" s="10"/>
      <c r="D85" s="11"/>
      <c r="E85" s="14" t="str">
        <f t="shared" si="2"/>
        <v/>
      </c>
      <c r="F85" s="11"/>
      <c r="G85" s="9"/>
      <c r="H85" s="15" t="str">
        <f t="shared" si="3"/>
        <v/>
      </c>
      <c r="I85" s="15" t="str">
        <f>IF(D85="","",IFERROR(INDEX(Parâmetros!$B$4:$B$20,MATCH(C85,Parâmetros!$A$4:$A$20,0)),"sem taxa cadastrada"))</f>
        <v/>
      </c>
      <c r="J85" s="13" t="str">
        <f>IF(D85="","",IF(ISTEXT(I85),"⚠️ cadastrar taxa",IF(H85&gt;I85+Parâmetros!$B$2,"⚠️ taxa acima do contrato","✅")))</f>
        <v/>
      </c>
      <c r="K85" s="13" t="str">
        <f>IF(B85="","",IF(COUNTIF(Vendas!$F:$F,B85)=0,"❌ não lançada no caixa","✅"))</f>
        <v/>
      </c>
      <c r="L85" s="10"/>
    </row>
    <row r="86" spans="1:12" x14ac:dyDescent="0.35">
      <c r="A86" s="9"/>
      <c r="B86" s="12"/>
      <c r="C86" s="10"/>
      <c r="D86" s="11"/>
      <c r="E86" s="14" t="str">
        <f t="shared" si="2"/>
        <v/>
      </c>
      <c r="F86" s="11"/>
      <c r="G86" s="9"/>
      <c r="H86" s="15" t="str">
        <f t="shared" si="3"/>
        <v/>
      </c>
      <c r="I86" s="15" t="str">
        <f>IF(D86="","",IFERROR(INDEX(Parâmetros!$B$4:$B$20,MATCH(C86,Parâmetros!$A$4:$A$20,0)),"sem taxa cadastrada"))</f>
        <v/>
      </c>
      <c r="J86" s="13" t="str">
        <f>IF(D86="","",IF(ISTEXT(I86),"⚠️ cadastrar taxa",IF(H86&gt;I86+Parâmetros!$B$2,"⚠️ taxa acima do contrato","✅")))</f>
        <v/>
      </c>
      <c r="K86" s="13" t="str">
        <f>IF(B86="","",IF(COUNTIF(Vendas!$F:$F,B86)=0,"❌ não lançada no caixa","✅"))</f>
        <v/>
      </c>
      <c r="L86" s="10"/>
    </row>
    <row r="87" spans="1:12" x14ac:dyDescent="0.35">
      <c r="A87" s="9"/>
      <c r="B87" s="12"/>
      <c r="C87" s="10"/>
      <c r="D87" s="11"/>
      <c r="E87" s="14" t="str">
        <f t="shared" si="2"/>
        <v/>
      </c>
      <c r="F87" s="11"/>
      <c r="G87" s="9"/>
      <c r="H87" s="15" t="str">
        <f t="shared" si="3"/>
        <v/>
      </c>
      <c r="I87" s="15" t="str">
        <f>IF(D87="","",IFERROR(INDEX(Parâmetros!$B$4:$B$20,MATCH(C87,Parâmetros!$A$4:$A$20,0)),"sem taxa cadastrada"))</f>
        <v/>
      </c>
      <c r="J87" s="13" t="str">
        <f>IF(D87="","",IF(ISTEXT(I87),"⚠️ cadastrar taxa",IF(H87&gt;I87+Parâmetros!$B$2,"⚠️ taxa acima do contrato","✅")))</f>
        <v/>
      </c>
      <c r="K87" s="13" t="str">
        <f>IF(B87="","",IF(COUNTIF(Vendas!$F:$F,B87)=0,"❌ não lançada no caixa","✅"))</f>
        <v/>
      </c>
      <c r="L87" s="10"/>
    </row>
    <row r="88" spans="1:12" x14ac:dyDescent="0.35">
      <c r="A88" s="9"/>
      <c r="B88" s="12"/>
      <c r="C88" s="10"/>
      <c r="D88" s="11"/>
      <c r="E88" s="14" t="str">
        <f t="shared" si="2"/>
        <v/>
      </c>
      <c r="F88" s="11"/>
      <c r="G88" s="9"/>
      <c r="H88" s="15" t="str">
        <f t="shared" si="3"/>
        <v/>
      </c>
      <c r="I88" s="15" t="str">
        <f>IF(D88="","",IFERROR(INDEX(Parâmetros!$B$4:$B$20,MATCH(C88,Parâmetros!$A$4:$A$20,0)),"sem taxa cadastrada"))</f>
        <v/>
      </c>
      <c r="J88" s="13" t="str">
        <f>IF(D88="","",IF(ISTEXT(I88),"⚠️ cadastrar taxa",IF(H88&gt;I88+Parâmetros!$B$2,"⚠️ taxa acima do contrato","✅")))</f>
        <v/>
      </c>
      <c r="K88" s="13" t="str">
        <f>IF(B88="","",IF(COUNTIF(Vendas!$F:$F,B88)=0,"❌ não lançada no caixa","✅"))</f>
        <v/>
      </c>
      <c r="L88" s="10"/>
    </row>
    <row r="89" spans="1:12" x14ac:dyDescent="0.35">
      <c r="A89" s="9"/>
      <c r="B89" s="12"/>
      <c r="C89" s="10"/>
      <c r="D89" s="11"/>
      <c r="E89" s="14" t="str">
        <f t="shared" si="2"/>
        <v/>
      </c>
      <c r="F89" s="11"/>
      <c r="G89" s="9"/>
      <c r="H89" s="15" t="str">
        <f t="shared" si="3"/>
        <v/>
      </c>
      <c r="I89" s="15" t="str">
        <f>IF(D89="","",IFERROR(INDEX(Parâmetros!$B$4:$B$20,MATCH(C89,Parâmetros!$A$4:$A$20,0)),"sem taxa cadastrada"))</f>
        <v/>
      </c>
      <c r="J89" s="13" t="str">
        <f>IF(D89="","",IF(ISTEXT(I89),"⚠️ cadastrar taxa",IF(H89&gt;I89+Parâmetros!$B$2,"⚠️ taxa acima do contrato","✅")))</f>
        <v/>
      </c>
      <c r="K89" s="13" t="str">
        <f>IF(B89="","",IF(COUNTIF(Vendas!$F:$F,B89)=0,"❌ não lançada no caixa","✅"))</f>
        <v/>
      </c>
      <c r="L89" s="10"/>
    </row>
    <row r="90" spans="1:12" x14ac:dyDescent="0.35">
      <c r="A90" s="9"/>
      <c r="B90" s="12"/>
      <c r="C90" s="10"/>
      <c r="D90" s="11"/>
      <c r="E90" s="14" t="str">
        <f t="shared" si="2"/>
        <v/>
      </c>
      <c r="F90" s="11"/>
      <c r="G90" s="9"/>
      <c r="H90" s="15" t="str">
        <f t="shared" si="3"/>
        <v/>
      </c>
      <c r="I90" s="15" t="str">
        <f>IF(D90="","",IFERROR(INDEX(Parâmetros!$B$4:$B$20,MATCH(C90,Parâmetros!$A$4:$A$20,0)),"sem taxa cadastrada"))</f>
        <v/>
      </c>
      <c r="J90" s="13" t="str">
        <f>IF(D90="","",IF(ISTEXT(I90),"⚠️ cadastrar taxa",IF(H90&gt;I90+Parâmetros!$B$2,"⚠️ taxa acima do contrato","✅")))</f>
        <v/>
      </c>
      <c r="K90" s="13" t="str">
        <f>IF(B90="","",IF(COUNTIF(Vendas!$F:$F,B90)=0,"❌ não lançada no caixa","✅"))</f>
        <v/>
      </c>
      <c r="L90" s="10"/>
    </row>
    <row r="91" spans="1:12" x14ac:dyDescent="0.35">
      <c r="A91" s="9"/>
      <c r="B91" s="12"/>
      <c r="C91" s="10"/>
      <c r="D91" s="11"/>
      <c r="E91" s="14" t="str">
        <f t="shared" si="2"/>
        <v/>
      </c>
      <c r="F91" s="11"/>
      <c r="G91" s="9"/>
      <c r="H91" s="15" t="str">
        <f t="shared" si="3"/>
        <v/>
      </c>
      <c r="I91" s="15" t="str">
        <f>IF(D91="","",IFERROR(INDEX(Parâmetros!$B$4:$B$20,MATCH(C91,Parâmetros!$A$4:$A$20,0)),"sem taxa cadastrada"))</f>
        <v/>
      </c>
      <c r="J91" s="13" t="str">
        <f>IF(D91="","",IF(ISTEXT(I91),"⚠️ cadastrar taxa",IF(H91&gt;I91+Parâmetros!$B$2,"⚠️ taxa acima do contrato","✅")))</f>
        <v/>
      </c>
      <c r="K91" s="13" t="str">
        <f>IF(B91="","",IF(COUNTIF(Vendas!$F:$F,B91)=0,"❌ não lançada no caixa","✅"))</f>
        <v/>
      </c>
      <c r="L91" s="10"/>
    </row>
    <row r="92" spans="1:12" x14ac:dyDescent="0.35">
      <c r="A92" s="9"/>
      <c r="B92" s="12"/>
      <c r="C92" s="10"/>
      <c r="D92" s="11"/>
      <c r="E92" s="14" t="str">
        <f t="shared" si="2"/>
        <v/>
      </c>
      <c r="F92" s="11"/>
      <c r="G92" s="9"/>
      <c r="H92" s="15" t="str">
        <f t="shared" si="3"/>
        <v/>
      </c>
      <c r="I92" s="15" t="str">
        <f>IF(D92="","",IFERROR(INDEX(Parâmetros!$B$4:$B$20,MATCH(C92,Parâmetros!$A$4:$A$20,0)),"sem taxa cadastrada"))</f>
        <v/>
      </c>
      <c r="J92" s="13" t="str">
        <f>IF(D92="","",IF(ISTEXT(I92),"⚠️ cadastrar taxa",IF(H92&gt;I92+Parâmetros!$B$2,"⚠️ taxa acima do contrato","✅")))</f>
        <v/>
      </c>
      <c r="K92" s="13" t="str">
        <f>IF(B92="","",IF(COUNTIF(Vendas!$F:$F,B92)=0,"❌ não lançada no caixa","✅"))</f>
        <v/>
      </c>
      <c r="L92" s="10"/>
    </row>
    <row r="93" spans="1:12" x14ac:dyDescent="0.35">
      <c r="A93" s="9"/>
      <c r="B93" s="12"/>
      <c r="C93" s="10"/>
      <c r="D93" s="11"/>
      <c r="E93" s="14" t="str">
        <f t="shared" si="2"/>
        <v/>
      </c>
      <c r="F93" s="11"/>
      <c r="G93" s="9"/>
      <c r="H93" s="15" t="str">
        <f t="shared" si="3"/>
        <v/>
      </c>
      <c r="I93" s="15" t="str">
        <f>IF(D93="","",IFERROR(INDEX(Parâmetros!$B$4:$B$20,MATCH(C93,Parâmetros!$A$4:$A$20,0)),"sem taxa cadastrada"))</f>
        <v/>
      </c>
      <c r="J93" s="13" t="str">
        <f>IF(D93="","",IF(ISTEXT(I93),"⚠️ cadastrar taxa",IF(H93&gt;I93+Parâmetros!$B$2,"⚠️ taxa acima do contrato","✅")))</f>
        <v/>
      </c>
      <c r="K93" s="13" t="str">
        <f>IF(B93="","",IF(COUNTIF(Vendas!$F:$F,B93)=0,"❌ não lançada no caixa","✅"))</f>
        <v/>
      </c>
      <c r="L93" s="10"/>
    </row>
    <row r="94" spans="1:12" x14ac:dyDescent="0.35">
      <c r="A94" s="9"/>
      <c r="B94" s="12"/>
      <c r="C94" s="10"/>
      <c r="D94" s="11"/>
      <c r="E94" s="14" t="str">
        <f t="shared" si="2"/>
        <v/>
      </c>
      <c r="F94" s="11"/>
      <c r="G94" s="9"/>
      <c r="H94" s="15" t="str">
        <f t="shared" si="3"/>
        <v/>
      </c>
      <c r="I94" s="15" t="str">
        <f>IF(D94="","",IFERROR(INDEX(Parâmetros!$B$4:$B$20,MATCH(C94,Parâmetros!$A$4:$A$20,0)),"sem taxa cadastrada"))</f>
        <v/>
      </c>
      <c r="J94" s="13" t="str">
        <f>IF(D94="","",IF(ISTEXT(I94),"⚠️ cadastrar taxa",IF(H94&gt;I94+Parâmetros!$B$2,"⚠️ taxa acima do contrato","✅")))</f>
        <v/>
      </c>
      <c r="K94" s="13" t="str">
        <f>IF(B94="","",IF(COUNTIF(Vendas!$F:$F,B94)=0,"❌ não lançada no caixa","✅"))</f>
        <v/>
      </c>
      <c r="L94" s="10"/>
    </row>
    <row r="95" spans="1:12" x14ac:dyDescent="0.35">
      <c r="A95" s="9"/>
      <c r="B95" s="12"/>
      <c r="C95" s="10"/>
      <c r="D95" s="11"/>
      <c r="E95" s="14" t="str">
        <f t="shared" si="2"/>
        <v/>
      </c>
      <c r="F95" s="11"/>
      <c r="G95" s="9"/>
      <c r="H95" s="15" t="str">
        <f t="shared" si="3"/>
        <v/>
      </c>
      <c r="I95" s="15" t="str">
        <f>IF(D95="","",IFERROR(INDEX(Parâmetros!$B$4:$B$20,MATCH(C95,Parâmetros!$A$4:$A$20,0)),"sem taxa cadastrada"))</f>
        <v/>
      </c>
      <c r="J95" s="13" t="str">
        <f>IF(D95="","",IF(ISTEXT(I95),"⚠️ cadastrar taxa",IF(H95&gt;I95+Parâmetros!$B$2,"⚠️ taxa acima do contrato","✅")))</f>
        <v/>
      </c>
      <c r="K95" s="13" t="str">
        <f>IF(B95="","",IF(COUNTIF(Vendas!$F:$F,B95)=0,"❌ não lançada no caixa","✅"))</f>
        <v/>
      </c>
      <c r="L95" s="10"/>
    </row>
    <row r="96" spans="1:12" x14ac:dyDescent="0.35">
      <c r="A96" s="9"/>
      <c r="B96" s="12"/>
      <c r="C96" s="10"/>
      <c r="D96" s="11"/>
      <c r="E96" s="14" t="str">
        <f t="shared" si="2"/>
        <v/>
      </c>
      <c r="F96" s="11"/>
      <c r="G96" s="9"/>
      <c r="H96" s="15" t="str">
        <f t="shared" si="3"/>
        <v/>
      </c>
      <c r="I96" s="15" t="str">
        <f>IF(D96="","",IFERROR(INDEX(Parâmetros!$B$4:$B$20,MATCH(C96,Parâmetros!$A$4:$A$20,0)),"sem taxa cadastrada"))</f>
        <v/>
      </c>
      <c r="J96" s="13" t="str">
        <f>IF(D96="","",IF(ISTEXT(I96),"⚠️ cadastrar taxa",IF(H96&gt;I96+Parâmetros!$B$2,"⚠️ taxa acima do contrato","✅")))</f>
        <v/>
      </c>
      <c r="K96" s="13" t="str">
        <f>IF(B96="","",IF(COUNTIF(Vendas!$F:$F,B96)=0,"❌ não lançada no caixa","✅"))</f>
        <v/>
      </c>
      <c r="L96" s="10"/>
    </row>
    <row r="97" spans="1:12" x14ac:dyDescent="0.35">
      <c r="A97" s="9"/>
      <c r="B97" s="12"/>
      <c r="C97" s="10"/>
      <c r="D97" s="11"/>
      <c r="E97" s="14" t="str">
        <f t="shared" si="2"/>
        <v/>
      </c>
      <c r="F97" s="11"/>
      <c r="G97" s="9"/>
      <c r="H97" s="15" t="str">
        <f t="shared" si="3"/>
        <v/>
      </c>
      <c r="I97" s="15" t="str">
        <f>IF(D97="","",IFERROR(INDEX(Parâmetros!$B$4:$B$20,MATCH(C97,Parâmetros!$A$4:$A$20,0)),"sem taxa cadastrada"))</f>
        <v/>
      </c>
      <c r="J97" s="13" t="str">
        <f>IF(D97="","",IF(ISTEXT(I97),"⚠️ cadastrar taxa",IF(H97&gt;I97+Parâmetros!$B$2,"⚠️ taxa acima do contrato","✅")))</f>
        <v/>
      </c>
      <c r="K97" s="13" t="str">
        <f>IF(B97="","",IF(COUNTIF(Vendas!$F:$F,B97)=0,"❌ não lançada no caixa","✅"))</f>
        <v/>
      </c>
      <c r="L97" s="10"/>
    </row>
    <row r="98" spans="1:12" x14ac:dyDescent="0.35">
      <c r="A98" s="9"/>
      <c r="B98" s="12"/>
      <c r="C98" s="10"/>
      <c r="D98" s="11"/>
      <c r="E98" s="14" t="str">
        <f t="shared" si="2"/>
        <v/>
      </c>
      <c r="F98" s="11"/>
      <c r="G98" s="9"/>
      <c r="H98" s="15" t="str">
        <f t="shared" si="3"/>
        <v/>
      </c>
      <c r="I98" s="15" t="str">
        <f>IF(D98="","",IFERROR(INDEX(Parâmetros!$B$4:$B$20,MATCH(C98,Parâmetros!$A$4:$A$20,0)),"sem taxa cadastrada"))</f>
        <v/>
      </c>
      <c r="J98" s="13" t="str">
        <f>IF(D98="","",IF(ISTEXT(I98),"⚠️ cadastrar taxa",IF(H98&gt;I98+Parâmetros!$B$2,"⚠️ taxa acima do contrato","✅")))</f>
        <v/>
      </c>
      <c r="K98" s="13" t="str">
        <f>IF(B98="","",IF(COUNTIF(Vendas!$F:$F,B98)=0,"❌ não lançada no caixa","✅"))</f>
        <v/>
      </c>
      <c r="L98" s="10"/>
    </row>
    <row r="99" spans="1:12" x14ac:dyDescent="0.35">
      <c r="A99" s="9"/>
      <c r="B99" s="12"/>
      <c r="C99" s="10"/>
      <c r="D99" s="11"/>
      <c r="E99" s="14" t="str">
        <f t="shared" si="2"/>
        <v/>
      </c>
      <c r="F99" s="11"/>
      <c r="G99" s="9"/>
      <c r="H99" s="15" t="str">
        <f t="shared" si="3"/>
        <v/>
      </c>
      <c r="I99" s="15" t="str">
        <f>IF(D99="","",IFERROR(INDEX(Parâmetros!$B$4:$B$20,MATCH(C99,Parâmetros!$A$4:$A$20,0)),"sem taxa cadastrada"))</f>
        <v/>
      </c>
      <c r="J99" s="13" t="str">
        <f>IF(D99="","",IF(ISTEXT(I99),"⚠️ cadastrar taxa",IF(H99&gt;I99+Parâmetros!$B$2,"⚠️ taxa acima do contrato","✅")))</f>
        <v/>
      </c>
      <c r="K99" s="13" t="str">
        <f>IF(B99="","",IF(COUNTIF(Vendas!$F:$F,B99)=0,"❌ não lançada no caixa","✅"))</f>
        <v/>
      </c>
      <c r="L99" s="10"/>
    </row>
    <row r="100" spans="1:12" x14ac:dyDescent="0.35">
      <c r="A100" s="9"/>
      <c r="B100" s="12"/>
      <c r="C100" s="10"/>
      <c r="D100" s="11"/>
      <c r="E100" s="14" t="str">
        <f t="shared" si="2"/>
        <v/>
      </c>
      <c r="F100" s="11"/>
      <c r="G100" s="9"/>
      <c r="H100" s="15" t="str">
        <f t="shared" si="3"/>
        <v/>
      </c>
      <c r="I100" s="15" t="str">
        <f>IF(D100="","",IFERROR(INDEX(Parâmetros!$B$4:$B$20,MATCH(C100,Parâmetros!$A$4:$A$20,0)),"sem taxa cadastrada"))</f>
        <v/>
      </c>
      <c r="J100" s="13" t="str">
        <f>IF(D100="","",IF(ISTEXT(I100),"⚠️ cadastrar taxa",IF(H100&gt;I100+Parâmetros!$B$2,"⚠️ taxa acima do contrato","✅")))</f>
        <v/>
      </c>
      <c r="K100" s="13" t="str">
        <f>IF(B100="","",IF(COUNTIF(Vendas!$F:$F,B100)=0,"❌ não lançada no caixa","✅"))</f>
        <v/>
      </c>
      <c r="L100" s="10"/>
    </row>
    <row r="101" spans="1:12" x14ac:dyDescent="0.35">
      <c r="A101" s="9"/>
      <c r="B101" s="12"/>
      <c r="C101" s="10"/>
      <c r="D101" s="11"/>
      <c r="E101" s="14" t="str">
        <f t="shared" si="2"/>
        <v/>
      </c>
      <c r="F101" s="11"/>
      <c r="G101" s="9"/>
      <c r="H101" s="15" t="str">
        <f t="shared" si="3"/>
        <v/>
      </c>
      <c r="I101" s="15" t="str">
        <f>IF(D101="","",IFERROR(INDEX(Parâmetros!$B$4:$B$20,MATCH(C101,Parâmetros!$A$4:$A$20,0)),"sem taxa cadastrada"))</f>
        <v/>
      </c>
      <c r="J101" s="13" t="str">
        <f>IF(D101="","",IF(ISTEXT(I101),"⚠️ cadastrar taxa",IF(H101&gt;I101+Parâmetros!$B$2,"⚠️ taxa acima do contrato","✅")))</f>
        <v/>
      </c>
      <c r="K101" s="13" t="str">
        <f>IF(B101="","",IF(COUNTIF(Vendas!$F:$F,B101)=0,"❌ não lançada no caixa","✅"))</f>
        <v/>
      </c>
      <c r="L101" s="10"/>
    </row>
    <row r="102" spans="1:12" x14ac:dyDescent="0.35">
      <c r="A102" s="9"/>
      <c r="B102" s="12"/>
      <c r="C102" s="10"/>
      <c r="D102" s="11"/>
      <c r="E102" s="14" t="str">
        <f t="shared" si="2"/>
        <v/>
      </c>
      <c r="F102" s="11"/>
      <c r="G102" s="9"/>
      <c r="H102" s="15" t="str">
        <f t="shared" si="3"/>
        <v/>
      </c>
      <c r="I102" s="15" t="str">
        <f>IF(D102="","",IFERROR(INDEX(Parâmetros!$B$4:$B$20,MATCH(C102,Parâmetros!$A$4:$A$20,0)),"sem taxa cadastrada"))</f>
        <v/>
      </c>
      <c r="J102" s="13" t="str">
        <f>IF(D102="","",IF(ISTEXT(I102),"⚠️ cadastrar taxa",IF(H102&gt;I102+Parâmetros!$B$2,"⚠️ taxa acima do contrato","✅")))</f>
        <v/>
      </c>
      <c r="K102" s="13" t="str">
        <f>IF(B102="","",IF(COUNTIF(Vendas!$F:$F,B102)=0,"❌ não lançada no caixa","✅"))</f>
        <v/>
      </c>
      <c r="L102" s="10"/>
    </row>
    <row r="103" spans="1:12" x14ac:dyDescent="0.35">
      <c r="A103" s="9"/>
      <c r="B103" s="12"/>
      <c r="C103" s="10"/>
      <c r="D103" s="11"/>
      <c r="E103" s="14" t="str">
        <f t="shared" si="2"/>
        <v/>
      </c>
      <c r="F103" s="11"/>
      <c r="G103" s="9"/>
      <c r="H103" s="15" t="str">
        <f t="shared" si="3"/>
        <v/>
      </c>
      <c r="I103" s="15" t="str">
        <f>IF(D103="","",IFERROR(INDEX(Parâmetros!$B$4:$B$20,MATCH(C103,Parâmetros!$A$4:$A$20,0)),"sem taxa cadastrada"))</f>
        <v/>
      </c>
      <c r="J103" s="13" t="str">
        <f>IF(D103="","",IF(ISTEXT(I103),"⚠️ cadastrar taxa",IF(H103&gt;I103+Parâmetros!$B$2,"⚠️ taxa acima do contrato","✅")))</f>
        <v/>
      </c>
      <c r="K103" s="13" t="str">
        <f>IF(B103="","",IF(COUNTIF(Vendas!$F:$F,B103)=0,"❌ não lançada no caixa","✅"))</f>
        <v/>
      </c>
      <c r="L103" s="10"/>
    </row>
    <row r="104" spans="1:12" x14ac:dyDescent="0.35">
      <c r="A104" s="9"/>
      <c r="B104" s="12"/>
      <c r="C104" s="10"/>
      <c r="D104" s="11"/>
      <c r="E104" s="14" t="str">
        <f t="shared" si="2"/>
        <v/>
      </c>
      <c r="F104" s="11"/>
      <c r="G104" s="9"/>
      <c r="H104" s="15" t="str">
        <f t="shared" si="3"/>
        <v/>
      </c>
      <c r="I104" s="15" t="str">
        <f>IF(D104="","",IFERROR(INDEX(Parâmetros!$B$4:$B$20,MATCH(C104,Parâmetros!$A$4:$A$20,0)),"sem taxa cadastrada"))</f>
        <v/>
      </c>
      <c r="J104" s="13" t="str">
        <f>IF(D104="","",IF(ISTEXT(I104),"⚠️ cadastrar taxa",IF(H104&gt;I104+Parâmetros!$B$2,"⚠️ taxa acima do contrato","✅")))</f>
        <v/>
      </c>
      <c r="K104" s="13" t="str">
        <f>IF(B104="","",IF(COUNTIF(Vendas!$F:$F,B104)=0,"❌ não lançada no caixa","✅"))</f>
        <v/>
      </c>
      <c r="L104" s="10"/>
    </row>
    <row r="105" spans="1:12" x14ac:dyDescent="0.35">
      <c r="A105" s="9"/>
      <c r="B105" s="12"/>
      <c r="C105" s="10"/>
      <c r="D105" s="11"/>
      <c r="E105" s="14" t="str">
        <f t="shared" si="2"/>
        <v/>
      </c>
      <c r="F105" s="11"/>
      <c r="G105" s="9"/>
      <c r="H105" s="15" t="str">
        <f t="shared" si="3"/>
        <v/>
      </c>
      <c r="I105" s="15" t="str">
        <f>IF(D105="","",IFERROR(INDEX(Parâmetros!$B$4:$B$20,MATCH(C105,Parâmetros!$A$4:$A$20,0)),"sem taxa cadastrada"))</f>
        <v/>
      </c>
      <c r="J105" s="13" t="str">
        <f>IF(D105="","",IF(ISTEXT(I105),"⚠️ cadastrar taxa",IF(H105&gt;I105+Parâmetros!$B$2,"⚠️ taxa acima do contrato","✅")))</f>
        <v/>
      </c>
      <c r="K105" s="13" t="str">
        <f>IF(B105="","",IF(COUNTIF(Vendas!$F:$F,B105)=0,"❌ não lançada no caixa","✅"))</f>
        <v/>
      </c>
      <c r="L105" s="10"/>
    </row>
    <row r="106" spans="1:12" x14ac:dyDescent="0.35">
      <c r="A106" s="9"/>
      <c r="B106" s="12"/>
      <c r="C106" s="10"/>
      <c r="D106" s="11"/>
      <c r="E106" s="14" t="str">
        <f t="shared" si="2"/>
        <v/>
      </c>
      <c r="F106" s="11"/>
      <c r="G106" s="9"/>
      <c r="H106" s="15" t="str">
        <f t="shared" si="3"/>
        <v/>
      </c>
      <c r="I106" s="15" t="str">
        <f>IF(D106="","",IFERROR(INDEX(Parâmetros!$B$4:$B$20,MATCH(C106,Parâmetros!$A$4:$A$20,0)),"sem taxa cadastrada"))</f>
        <v/>
      </c>
      <c r="J106" s="13" t="str">
        <f>IF(D106="","",IF(ISTEXT(I106),"⚠️ cadastrar taxa",IF(H106&gt;I106+Parâmetros!$B$2,"⚠️ taxa acima do contrato","✅")))</f>
        <v/>
      </c>
      <c r="K106" s="13" t="str">
        <f>IF(B106="","",IF(COUNTIF(Vendas!$F:$F,B106)=0,"❌ não lançada no caixa","✅"))</f>
        <v/>
      </c>
      <c r="L106" s="10"/>
    </row>
    <row r="107" spans="1:12" x14ac:dyDescent="0.35">
      <c r="A107" s="9"/>
      <c r="B107" s="12"/>
      <c r="C107" s="10"/>
      <c r="D107" s="11"/>
      <c r="E107" s="14" t="str">
        <f t="shared" si="2"/>
        <v/>
      </c>
      <c r="F107" s="11"/>
      <c r="G107" s="9"/>
      <c r="H107" s="15" t="str">
        <f t="shared" si="3"/>
        <v/>
      </c>
      <c r="I107" s="15" t="str">
        <f>IF(D107="","",IFERROR(INDEX(Parâmetros!$B$4:$B$20,MATCH(C107,Parâmetros!$A$4:$A$20,0)),"sem taxa cadastrada"))</f>
        <v/>
      </c>
      <c r="J107" s="13" t="str">
        <f>IF(D107="","",IF(ISTEXT(I107),"⚠️ cadastrar taxa",IF(H107&gt;I107+Parâmetros!$B$2,"⚠️ taxa acima do contrato","✅")))</f>
        <v/>
      </c>
      <c r="K107" s="13" t="str">
        <f>IF(B107="","",IF(COUNTIF(Vendas!$F:$F,B107)=0,"❌ não lançada no caixa","✅"))</f>
        <v/>
      </c>
      <c r="L107" s="10"/>
    </row>
    <row r="108" spans="1:12" x14ac:dyDescent="0.35">
      <c r="A108" s="9"/>
      <c r="B108" s="12"/>
      <c r="C108" s="10"/>
      <c r="D108" s="11"/>
      <c r="E108" s="14" t="str">
        <f t="shared" si="2"/>
        <v/>
      </c>
      <c r="F108" s="11"/>
      <c r="G108" s="9"/>
      <c r="H108" s="15" t="str">
        <f t="shared" si="3"/>
        <v/>
      </c>
      <c r="I108" s="15" t="str">
        <f>IF(D108="","",IFERROR(INDEX(Parâmetros!$B$4:$B$20,MATCH(C108,Parâmetros!$A$4:$A$20,0)),"sem taxa cadastrada"))</f>
        <v/>
      </c>
      <c r="J108" s="13" t="str">
        <f>IF(D108="","",IF(ISTEXT(I108),"⚠️ cadastrar taxa",IF(H108&gt;I108+Parâmetros!$B$2,"⚠️ taxa acima do contrato","✅")))</f>
        <v/>
      </c>
      <c r="K108" s="13" t="str">
        <f>IF(B108="","",IF(COUNTIF(Vendas!$F:$F,B108)=0,"❌ não lançada no caixa","✅"))</f>
        <v/>
      </c>
      <c r="L108" s="10"/>
    </row>
    <row r="109" spans="1:12" x14ac:dyDescent="0.35">
      <c r="A109" s="9"/>
      <c r="B109" s="12"/>
      <c r="C109" s="10"/>
      <c r="D109" s="11"/>
      <c r="E109" s="14" t="str">
        <f t="shared" si="2"/>
        <v/>
      </c>
      <c r="F109" s="11"/>
      <c r="G109" s="9"/>
      <c r="H109" s="15" t="str">
        <f t="shared" si="3"/>
        <v/>
      </c>
      <c r="I109" s="15" t="str">
        <f>IF(D109="","",IFERROR(INDEX(Parâmetros!$B$4:$B$20,MATCH(C109,Parâmetros!$A$4:$A$20,0)),"sem taxa cadastrada"))</f>
        <v/>
      </c>
      <c r="J109" s="13" t="str">
        <f>IF(D109="","",IF(ISTEXT(I109),"⚠️ cadastrar taxa",IF(H109&gt;I109+Parâmetros!$B$2,"⚠️ taxa acima do contrato","✅")))</f>
        <v/>
      </c>
      <c r="K109" s="13" t="str">
        <f>IF(B109="","",IF(COUNTIF(Vendas!$F:$F,B109)=0,"❌ não lançada no caixa","✅"))</f>
        <v/>
      </c>
      <c r="L109" s="10"/>
    </row>
    <row r="110" spans="1:12" x14ac:dyDescent="0.35">
      <c r="A110" s="9"/>
      <c r="B110" s="12"/>
      <c r="C110" s="10"/>
      <c r="D110" s="11"/>
      <c r="E110" s="14" t="str">
        <f t="shared" si="2"/>
        <v/>
      </c>
      <c r="F110" s="11"/>
      <c r="G110" s="9"/>
      <c r="H110" s="15" t="str">
        <f t="shared" si="3"/>
        <v/>
      </c>
      <c r="I110" s="15" t="str">
        <f>IF(D110="","",IFERROR(INDEX(Parâmetros!$B$4:$B$20,MATCH(C110,Parâmetros!$A$4:$A$20,0)),"sem taxa cadastrada"))</f>
        <v/>
      </c>
      <c r="J110" s="13" t="str">
        <f>IF(D110="","",IF(ISTEXT(I110),"⚠️ cadastrar taxa",IF(H110&gt;I110+Parâmetros!$B$2,"⚠️ taxa acima do contrato","✅")))</f>
        <v/>
      </c>
      <c r="K110" s="13" t="str">
        <f>IF(B110="","",IF(COUNTIF(Vendas!$F:$F,B110)=0,"❌ não lançada no caixa","✅"))</f>
        <v/>
      </c>
      <c r="L110" s="10"/>
    </row>
    <row r="111" spans="1:12" x14ac:dyDescent="0.35">
      <c r="A111" s="9"/>
      <c r="B111" s="12"/>
      <c r="C111" s="10"/>
      <c r="D111" s="11"/>
      <c r="E111" s="14" t="str">
        <f t="shared" si="2"/>
        <v/>
      </c>
      <c r="F111" s="11"/>
      <c r="G111" s="9"/>
      <c r="H111" s="15" t="str">
        <f t="shared" si="3"/>
        <v/>
      </c>
      <c r="I111" s="15" t="str">
        <f>IF(D111="","",IFERROR(INDEX(Parâmetros!$B$4:$B$20,MATCH(C111,Parâmetros!$A$4:$A$20,0)),"sem taxa cadastrada"))</f>
        <v/>
      </c>
      <c r="J111" s="13" t="str">
        <f>IF(D111="","",IF(ISTEXT(I111),"⚠️ cadastrar taxa",IF(H111&gt;I111+Parâmetros!$B$2,"⚠️ taxa acima do contrato","✅")))</f>
        <v/>
      </c>
      <c r="K111" s="13" t="str">
        <f>IF(B111="","",IF(COUNTIF(Vendas!$F:$F,B111)=0,"❌ não lançada no caixa","✅"))</f>
        <v/>
      </c>
      <c r="L111" s="10"/>
    </row>
    <row r="112" spans="1:12" x14ac:dyDescent="0.35">
      <c r="A112" s="9"/>
      <c r="B112" s="12"/>
      <c r="C112" s="10"/>
      <c r="D112" s="11"/>
      <c r="E112" s="14" t="str">
        <f t="shared" si="2"/>
        <v/>
      </c>
      <c r="F112" s="11"/>
      <c r="G112" s="9"/>
      <c r="H112" s="15" t="str">
        <f t="shared" si="3"/>
        <v/>
      </c>
      <c r="I112" s="15" t="str">
        <f>IF(D112="","",IFERROR(INDEX(Parâmetros!$B$4:$B$20,MATCH(C112,Parâmetros!$A$4:$A$20,0)),"sem taxa cadastrada"))</f>
        <v/>
      </c>
      <c r="J112" s="13" t="str">
        <f>IF(D112="","",IF(ISTEXT(I112),"⚠️ cadastrar taxa",IF(H112&gt;I112+Parâmetros!$B$2,"⚠️ taxa acima do contrato","✅")))</f>
        <v/>
      </c>
      <c r="K112" s="13" t="str">
        <f>IF(B112="","",IF(COUNTIF(Vendas!$F:$F,B112)=0,"❌ não lançada no caixa","✅"))</f>
        <v/>
      </c>
      <c r="L112" s="10"/>
    </row>
    <row r="113" spans="1:12" x14ac:dyDescent="0.35">
      <c r="A113" s="9"/>
      <c r="B113" s="12"/>
      <c r="C113" s="10"/>
      <c r="D113" s="11"/>
      <c r="E113" s="14" t="str">
        <f t="shared" si="2"/>
        <v/>
      </c>
      <c r="F113" s="11"/>
      <c r="G113" s="9"/>
      <c r="H113" s="15" t="str">
        <f t="shared" si="3"/>
        <v/>
      </c>
      <c r="I113" s="15" t="str">
        <f>IF(D113="","",IFERROR(INDEX(Parâmetros!$B$4:$B$20,MATCH(C113,Parâmetros!$A$4:$A$20,0)),"sem taxa cadastrada"))</f>
        <v/>
      </c>
      <c r="J113" s="13" t="str">
        <f>IF(D113="","",IF(ISTEXT(I113),"⚠️ cadastrar taxa",IF(H113&gt;I113+Parâmetros!$B$2,"⚠️ taxa acima do contrato","✅")))</f>
        <v/>
      </c>
      <c r="K113" s="13" t="str">
        <f>IF(B113="","",IF(COUNTIF(Vendas!$F:$F,B113)=0,"❌ não lançada no caixa","✅"))</f>
        <v/>
      </c>
      <c r="L113" s="10"/>
    </row>
    <row r="114" spans="1:12" x14ac:dyDescent="0.35">
      <c r="A114" s="9"/>
      <c r="B114" s="12"/>
      <c r="C114" s="10"/>
      <c r="D114" s="11"/>
      <c r="E114" s="14" t="str">
        <f t="shared" si="2"/>
        <v/>
      </c>
      <c r="F114" s="11"/>
      <c r="G114" s="9"/>
      <c r="H114" s="15" t="str">
        <f t="shared" si="3"/>
        <v/>
      </c>
      <c r="I114" s="15" t="str">
        <f>IF(D114="","",IFERROR(INDEX(Parâmetros!$B$4:$B$20,MATCH(C114,Parâmetros!$A$4:$A$20,0)),"sem taxa cadastrada"))</f>
        <v/>
      </c>
      <c r="J114" s="13" t="str">
        <f>IF(D114="","",IF(ISTEXT(I114),"⚠️ cadastrar taxa",IF(H114&gt;I114+Parâmetros!$B$2,"⚠️ taxa acima do contrato","✅")))</f>
        <v/>
      </c>
      <c r="K114" s="13" t="str">
        <f>IF(B114="","",IF(COUNTIF(Vendas!$F:$F,B114)=0,"❌ não lançada no caixa","✅"))</f>
        <v/>
      </c>
      <c r="L114" s="10"/>
    </row>
    <row r="115" spans="1:12" x14ac:dyDescent="0.35">
      <c r="A115" s="9"/>
      <c r="B115" s="12"/>
      <c r="C115" s="10"/>
      <c r="D115" s="11"/>
      <c r="E115" s="14" t="str">
        <f t="shared" si="2"/>
        <v/>
      </c>
      <c r="F115" s="11"/>
      <c r="G115" s="9"/>
      <c r="H115" s="15" t="str">
        <f t="shared" si="3"/>
        <v/>
      </c>
      <c r="I115" s="15" t="str">
        <f>IF(D115="","",IFERROR(INDEX(Parâmetros!$B$4:$B$20,MATCH(C115,Parâmetros!$A$4:$A$20,0)),"sem taxa cadastrada"))</f>
        <v/>
      </c>
      <c r="J115" s="13" t="str">
        <f>IF(D115="","",IF(ISTEXT(I115),"⚠️ cadastrar taxa",IF(H115&gt;I115+Parâmetros!$B$2,"⚠️ taxa acima do contrato","✅")))</f>
        <v/>
      </c>
      <c r="K115" s="13" t="str">
        <f>IF(B115="","",IF(COUNTIF(Vendas!$F:$F,B115)=0,"❌ não lançada no caixa","✅"))</f>
        <v/>
      </c>
      <c r="L115" s="10"/>
    </row>
    <row r="116" spans="1:12" x14ac:dyDescent="0.35">
      <c r="A116" s="9"/>
      <c r="B116" s="12"/>
      <c r="C116" s="10"/>
      <c r="D116" s="11"/>
      <c r="E116" s="14" t="str">
        <f t="shared" si="2"/>
        <v/>
      </c>
      <c r="F116" s="11"/>
      <c r="G116" s="9"/>
      <c r="H116" s="15" t="str">
        <f t="shared" si="3"/>
        <v/>
      </c>
      <c r="I116" s="15" t="str">
        <f>IF(D116="","",IFERROR(INDEX(Parâmetros!$B$4:$B$20,MATCH(C116,Parâmetros!$A$4:$A$20,0)),"sem taxa cadastrada"))</f>
        <v/>
      </c>
      <c r="J116" s="13" t="str">
        <f>IF(D116="","",IF(ISTEXT(I116),"⚠️ cadastrar taxa",IF(H116&gt;I116+Parâmetros!$B$2,"⚠️ taxa acima do contrato","✅")))</f>
        <v/>
      </c>
      <c r="K116" s="13" t="str">
        <f>IF(B116="","",IF(COUNTIF(Vendas!$F:$F,B116)=0,"❌ não lançada no caixa","✅"))</f>
        <v/>
      </c>
      <c r="L116" s="10"/>
    </row>
    <row r="117" spans="1:12" x14ac:dyDescent="0.35">
      <c r="A117" s="9"/>
      <c r="B117" s="12"/>
      <c r="C117" s="10"/>
      <c r="D117" s="11"/>
      <c r="E117" s="14" t="str">
        <f t="shared" si="2"/>
        <v/>
      </c>
      <c r="F117" s="11"/>
      <c r="G117" s="9"/>
      <c r="H117" s="15" t="str">
        <f t="shared" si="3"/>
        <v/>
      </c>
      <c r="I117" s="15" t="str">
        <f>IF(D117="","",IFERROR(INDEX(Parâmetros!$B$4:$B$20,MATCH(C117,Parâmetros!$A$4:$A$20,0)),"sem taxa cadastrada"))</f>
        <v/>
      </c>
      <c r="J117" s="13" t="str">
        <f>IF(D117="","",IF(ISTEXT(I117),"⚠️ cadastrar taxa",IF(H117&gt;I117+Parâmetros!$B$2,"⚠️ taxa acima do contrato","✅")))</f>
        <v/>
      </c>
      <c r="K117" s="13" t="str">
        <f>IF(B117="","",IF(COUNTIF(Vendas!$F:$F,B117)=0,"❌ não lançada no caixa","✅"))</f>
        <v/>
      </c>
      <c r="L117" s="10"/>
    </row>
    <row r="118" spans="1:12" x14ac:dyDescent="0.35">
      <c r="A118" s="9"/>
      <c r="B118" s="12"/>
      <c r="C118" s="10"/>
      <c r="D118" s="11"/>
      <c r="E118" s="14" t="str">
        <f t="shared" si="2"/>
        <v/>
      </c>
      <c r="F118" s="11"/>
      <c r="G118" s="9"/>
      <c r="H118" s="15" t="str">
        <f t="shared" si="3"/>
        <v/>
      </c>
      <c r="I118" s="15" t="str">
        <f>IF(D118="","",IFERROR(INDEX(Parâmetros!$B$4:$B$20,MATCH(C118,Parâmetros!$A$4:$A$20,0)),"sem taxa cadastrada"))</f>
        <v/>
      </c>
      <c r="J118" s="13" t="str">
        <f>IF(D118="","",IF(ISTEXT(I118),"⚠️ cadastrar taxa",IF(H118&gt;I118+Parâmetros!$B$2,"⚠️ taxa acima do contrato","✅")))</f>
        <v/>
      </c>
      <c r="K118" s="13" t="str">
        <f>IF(B118="","",IF(COUNTIF(Vendas!$F:$F,B118)=0,"❌ não lançada no caixa","✅"))</f>
        <v/>
      </c>
      <c r="L118" s="10"/>
    </row>
    <row r="119" spans="1:12" x14ac:dyDescent="0.35">
      <c r="A119" s="9"/>
      <c r="B119" s="12"/>
      <c r="C119" s="10"/>
      <c r="D119" s="11"/>
      <c r="E119" s="14" t="str">
        <f t="shared" si="2"/>
        <v/>
      </c>
      <c r="F119" s="11"/>
      <c r="G119" s="9"/>
      <c r="H119" s="15" t="str">
        <f t="shared" si="3"/>
        <v/>
      </c>
      <c r="I119" s="15" t="str">
        <f>IF(D119="","",IFERROR(INDEX(Parâmetros!$B$4:$B$20,MATCH(C119,Parâmetros!$A$4:$A$20,0)),"sem taxa cadastrada"))</f>
        <v/>
      </c>
      <c r="J119" s="13" t="str">
        <f>IF(D119="","",IF(ISTEXT(I119),"⚠️ cadastrar taxa",IF(H119&gt;I119+Parâmetros!$B$2,"⚠️ taxa acima do contrato","✅")))</f>
        <v/>
      </c>
      <c r="K119" s="13" t="str">
        <f>IF(B119="","",IF(COUNTIF(Vendas!$F:$F,B119)=0,"❌ não lançada no caixa","✅"))</f>
        <v/>
      </c>
      <c r="L119" s="10"/>
    </row>
    <row r="120" spans="1:12" x14ac:dyDescent="0.35">
      <c r="A120" s="9"/>
      <c r="B120" s="12"/>
      <c r="C120" s="10"/>
      <c r="D120" s="11"/>
      <c r="E120" s="14" t="str">
        <f t="shared" si="2"/>
        <v/>
      </c>
      <c r="F120" s="11"/>
      <c r="G120" s="9"/>
      <c r="H120" s="15" t="str">
        <f t="shared" si="3"/>
        <v/>
      </c>
      <c r="I120" s="15" t="str">
        <f>IF(D120="","",IFERROR(INDEX(Parâmetros!$B$4:$B$20,MATCH(C120,Parâmetros!$A$4:$A$20,0)),"sem taxa cadastrada"))</f>
        <v/>
      </c>
      <c r="J120" s="13" t="str">
        <f>IF(D120="","",IF(ISTEXT(I120),"⚠️ cadastrar taxa",IF(H120&gt;I120+Parâmetros!$B$2,"⚠️ taxa acima do contrato","✅")))</f>
        <v/>
      </c>
      <c r="K120" s="13" t="str">
        <f>IF(B120="","",IF(COUNTIF(Vendas!$F:$F,B120)=0,"❌ não lançada no caixa","✅"))</f>
        <v/>
      </c>
      <c r="L120" s="10"/>
    </row>
    <row r="121" spans="1:12" x14ac:dyDescent="0.35">
      <c r="A121" s="9"/>
      <c r="B121" s="12"/>
      <c r="C121" s="10"/>
      <c r="D121" s="11"/>
      <c r="E121" s="14" t="str">
        <f t="shared" si="2"/>
        <v/>
      </c>
      <c r="F121" s="11"/>
      <c r="G121" s="9"/>
      <c r="H121" s="15" t="str">
        <f t="shared" si="3"/>
        <v/>
      </c>
      <c r="I121" s="15" t="str">
        <f>IF(D121="","",IFERROR(INDEX(Parâmetros!$B$4:$B$20,MATCH(C121,Parâmetros!$A$4:$A$20,0)),"sem taxa cadastrada"))</f>
        <v/>
      </c>
      <c r="J121" s="13" t="str">
        <f>IF(D121="","",IF(ISTEXT(I121),"⚠️ cadastrar taxa",IF(H121&gt;I121+Parâmetros!$B$2,"⚠️ taxa acima do contrato","✅")))</f>
        <v/>
      </c>
      <c r="K121" s="13" t="str">
        <f>IF(B121="","",IF(COUNTIF(Vendas!$F:$F,B121)=0,"❌ não lançada no caixa","✅"))</f>
        <v/>
      </c>
      <c r="L121" s="10"/>
    </row>
    <row r="122" spans="1:12" x14ac:dyDescent="0.35">
      <c r="A122" s="9"/>
      <c r="B122" s="12"/>
      <c r="C122" s="10"/>
      <c r="D122" s="11"/>
      <c r="E122" s="14" t="str">
        <f t="shared" si="2"/>
        <v/>
      </c>
      <c r="F122" s="11"/>
      <c r="G122" s="9"/>
      <c r="H122" s="15" t="str">
        <f t="shared" si="3"/>
        <v/>
      </c>
      <c r="I122" s="15" t="str">
        <f>IF(D122="","",IFERROR(INDEX(Parâmetros!$B$4:$B$20,MATCH(C122,Parâmetros!$A$4:$A$20,0)),"sem taxa cadastrada"))</f>
        <v/>
      </c>
      <c r="J122" s="13" t="str">
        <f>IF(D122="","",IF(ISTEXT(I122),"⚠️ cadastrar taxa",IF(H122&gt;I122+Parâmetros!$B$2,"⚠️ taxa acima do contrato","✅")))</f>
        <v/>
      </c>
      <c r="K122" s="13" t="str">
        <f>IF(B122="","",IF(COUNTIF(Vendas!$F:$F,B122)=0,"❌ não lançada no caixa","✅"))</f>
        <v/>
      </c>
      <c r="L122" s="10"/>
    </row>
    <row r="123" spans="1:12" x14ac:dyDescent="0.35">
      <c r="A123" s="9"/>
      <c r="B123" s="12"/>
      <c r="C123" s="10"/>
      <c r="D123" s="11"/>
      <c r="E123" s="14" t="str">
        <f t="shared" si="2"/>
        <v/>
      </c>
      <c r="F123" s="11"/>
      <c r="G123" s="9"/>
      <c r="H123" s="15" t="str">
        <f t="shared" si="3"/>
        <v/>
      </c>
      <c r="I123" s="15" t="str">
        <f>IF(D123="","",IFERROR(INDEX(Parâmetros!$B$4:$B$20,MATCH(C123,Parâmetros!$A$4:$A$20,0)),"sem taxa cadastrada"))</f>
        <v/>
      </c>
      <c r="J123" s="13" t="str">
        <f>IF(D123="","",IF(ISTEXT(I123),"⚠️ cadastrar taxa",IF(H123&gt;I123+Parâmetros!$B$2,"⚠️ taxa acima do contrato","✅")))</f>
        <v/>
      </c>
      <c r="K123" s="13" t="str">
        <f>IF(B123="","",IF(COUNTIF(Vendas!$F:$F,B123)=0,"❌ não lançada no caixa","✅"))</f>
        <v/>
      </c>
      <c r="L123" s="10"/>
    </row>
    <row r="124" spans="1:12" x14ac:dyDescent="0.35">
      <c r="A124" s="9"/>
      <c r="B124" s="12"/>
      <c r="C124" s="10"/>
      <c r="D124" s="11"/>
      <c r="E124" s="14" t="str">
        <f t="shared" si="2"/>
        <v/>
      </c>
      <c r="F124" s="11"/>
      <c r="G124" s="9"/>
      <c r="H124" s="15" t="str">
        <f t="shared" si="3"/>
        <v/>
      </c>
      <c r="I124" s="15" t="str">
        <f>IF(D124="","",IFERROR(INDEX(Parâmetros!$B$4:$B$20,MATCH(C124,Parâmetros!$A$4:$A$20,0)),"sem taxa cadastrada"))</f>
        <v/>
      </c>
      <c r="J124" s="13" t="str">
        <f>IF(D124="","",IF(ISTEXT(I124),"⚠️ cadastrar taxa",IF(H124&gt;I124+Parâmetros!$B$2,"⚠️ taxa acima do contrato","✅")))</f>
        <v/>
      </c>
      <c r="K124" s="13" t="str">
        <f>IF(B124="","",IF(COUNTIF(Vendas!$F:$F,B124)=0,"❌ não lançada no caixa","✅"))</f>
        <v/>
      </c>
      <c r="L124" s="10"/>
    </row>
    <row r="125" spans="1:12" x14ac:dyDescent="0.35">
      <c r="A125" s="9"/>
      <c r="B125" s="12"/>
      <c r="C125" s="10"/>
      <c r="D125" s="11"/>
      <c r="E125" s="14" t="str">
        <f t="shared" si="2"/>
        <v/>
      </c>
      <c r="F125" s="11"/>
      <c r="G125" s="9"/>
      <c r="H125" s="15" t="str">
        <f t="shared" si="3"/>
        <v/>
      </c>
      <c r="I125" s="15" t="str">
        <f>IF(D125="","",IFERROR(INDEX(Parâmetros!$B$4:$B$20,MATCH(C125,Parâmetros!$A$4:$A$20,0)),"sem taxa cadastrada"))</f>
        <v/>
      </c>
      <c r="J125" s="13" t="str">
        <f>IF(D125="","",IF(ISTEXT(I125),"⚠️ cadastrar taxa",IF(H125&gt;I125+Parâmetros!$B$2,"⚠️ taxa acima do contrato","✅")))</f>
        <v/>
      </c>
      <c r="K125" s="13" t="str">
        <f>IF(B125="","",IF(COUNTIF(Vendas!$F:$F,B125)=0,"❌ não lançada no caixa","✅"))</f>
        <v/>
      </c>
      <c r="L125" s="10"/>
    </row>
    <row r="126" spans="1:12" x14ac:dyDescent="0.35">
      <c r="A126" s="9"/>
      <c r="B126" s="12"/>
      <c r="C126" s="10"/>
      <c r="D126" s="11"/>
      <c r="E126" s="14" t="str">
        <f t="shared" si="2"/>
        <v/>
      </c>
      <c r="F126" s="11"/>
      <c r="G126" s="9"/>
      <c r="H126" s="15" t="str">
        <f t="shared" si="3"/>
        <v/>
      </c>
      <c r="I126" s="15" t="str">
        <f>IF(D126="","",IFERROR(INDEX(Parâmetros!$B$4:$B$20,MATCH(C126,Parâmetros!$A$4:$A$20,0)),"sem taxa cadastrada"))</f>
        <v/>
      </c>
      <c r="J126" s="13" t="str">
        <f>IF(D126="","",IF(ISTEXT(I126),"⚠️ cadastrar taxa",IF(H126&gt;I126+Parâmetros!$B$2,"⚠️ taxa acima do contrato","✅")))</f>
        <v/>
      </c>
      <c r="K126" s="13" t="str">
        <f>IF(B126="","",IF(COUNTIF(Vendas!$F:$F,B126)=0,"❌ não lançada no caixa","✅"))</f>
        <v/>
      </c>
      <c r="L126" s="10"/>
    </row>
    <row r="127" spans="1:12" x14ac:dyDescent="0.35">
      <c r="A127" s="9"/>
      <c r="B127" s="12"/>
      <c r="C127" s="10"/>
      <c r="D127" s="11"/>
      <c r="E127" s="14" t="str">
        <f t="shared" si="2"/>
        <v/>
      </c>
      <c r="F127" s="11"/>
      <c r="G127" s="9"/>
      <c r="H127" s="15" t="str">
        <f t="shared" si="3"/>
        <v/>
      </c>
      <c r="I127" s="15" t="str">
        <f>IF(D127="","",IFERROR(INDEX(Parâmetros!$B$4:$B$20,MATCH(C127,Parâmetros!$A$4:$A$20,0)),"sem taxa cadastrada"))</f>
        <v/>
      </c>
      <c r="J127" s="13" t="str">
        <f>IF(D127="","",IF(ISTEXT(I127),"⚠️ cadastrar taxa",IF(H127&gt;I127+Parâmetros!$B$2,"⚠️ taxa acima do contrato","✅")))</f>
        <v/>
      </c>
      <c r="K127" s="13" t="str">
        <f>IF(B127="","",IF(COUNTIF(Vendas!$F:$F,B127)=0,"❌ não lançada no caixa","✅"))</f>
        <v/>
      </c>
      <c r="L127" s="10"/>
    </row>
    <row r="128" spans="1:12" x14ac:dyDescent="0.35">
      <c r="A128" s="9"/>
      <c r="B128" s="12"/>
      <c r="C128" s="10"/>
      <c r="D128" s="11"/>
      <c r="E128" s="14" t="str">
        <f t="shared" si="2"/>
        <v/>
      </c>
      <c r="F128" s="11"/>
      <c r="G128" s="9"/>
      <c r="H128" s="15" t="str">
        <f t="shared" si="3"/>
        <v/>
      </c>
      <c r="I128" s="15" t="str">
        <f>IF(D128="","",IFERROR(INDEX(Parâmetros!$B$4:$B$20,MATCH(C128,Parâmetros!$A$4:$A$20,0)),"sem taxa cadastrada"))</f>
        <v/>
      </c>
      <c r="J128" s="13" t="str">
        <f>IF(D128="","",IF(ISTEXT(I128),"⚠️ cadastrar taxa",IF(H128&gt;I128+Parâmetros!$B$2,"⚠️ taxa acima do contrato","✅")))</f>
        <v/>
      </c>
      <c r="K128" s="13" t="str">
        <f>IF(B128="","",IF(COUNTIF(Vendas!$F:$F,B128)=0,"❌ não lançada no caixa","✅"))</f>
        <v/>
      </c>
      <c r="L128" s="10"/>
    </row>
    <row r="129" spans="1:12" x14ac:dyDescent="0.35">
      <c r="A129" s="9"/>
      <c r="B129" s="12"/>
      <c r="C129" s="10"/>
      <c r="D129" s="11"/>
      <c r="E129" s="14" t="str">
        <f t="shared" si="2"/>
        <v/>
      </c>
      <c r="F129" s="11"/>
      <c r="G129" s="9"/>
      <c r="H129" s="15" t="str">
        <f t="shared" si="3"/>
        <v/>
      </c>
      <c r="I129" s="15" t="str">
        <f>IF(D129="","",IFERROR(INDEX(Parâmetros!$B$4:$B$20,MATCH(C129,Parâmetros!$A$4:$A$20,0)),"sem taxa cadastrada"))</f>
        <v/>
      </c>
      <c r="J129" s="13" t="str">
        <f>IF(D129="","",IF(ISTEXT(I129),"⚠️ cadastrar taxa",IF(H129&gt;I129+Parâmetros!$B$2,"⚠️ taxa acima do contrato","✅")))</f>
        <v/>
      </c>
      <c r="K129" s="13" t="str">
        <f>IF(B129="","",IF(COUNTIF(Vendas!$F:$F,B129)=0,"❌ não lançada no caixa","✅"))</f>
        <v/>
      </c>
      <c r="L129" s="10"/>
    </row>
    <row r="130" spans="1:12" x14ac:dyDescent="0.35">
      <c r="A130" s="9"/>
      <c r="B130" s="12"/>
      <c r="C130" s="10"/>
      <c r="D130" s="11"/>
      <c r="E130" s="14" t="str">
        <f t="shared" ref="E130:E193" si="4">IF(D130="","",D130-F130)</f>
        <v/>
      </c>
      <c r="F130" s="11"/>
      <c r="G130" s="9"/>
      <c r="H130" s="15" t="str">
        <f t="shared" ref="H130:H193" si="5">IF(D130="","",IF(D130=0,0,E130/D130))</f>
        <v/>
      </c>
      <c r="I130" s="15" t="str">
        <f>IF(D130="","",IFERROR(INDEX(Parâmetros!$B$4:$B$20,MATCH(C130,Parâmetros!$A$4:$A$20,0)),"sem taxa cadastrada"))</f>
        <v/>
      </c>
      <c r="J130" s="13" t="str">
        <f>IF(D130="","",IF(ISTEXT(I130),"⚠️ cadastrar taxa",IF(H130&gt;I130+Parâmetros!$B$2,"⚠️ taxa acima do contrato","✅")))</f>
        <v/>
      </c>
      <c r="K130" s="13" t="str">
        <f>IF(B130="","",IF(COUNTIF(Vendas!$F:$F,B130)=0,"❌ não lançada no caixa","✅"))</f>
        <v/>
      </c>
      <c r="L130" s="10"/>
    </row>
    <row r="131" spans="1:12" x14ac:dyDescent="0.35">
      <c r="A131" s="9"/>
      <c r="B131" s="12"/>
      <c r="C131" s="10"/>
      <c r="D131" s="11"/>
      <c r="E131" s="14" t="str">
        <f t="shared" si="4"/>
        <v/>
      </c>
      <c r="F131" s="11"/>
      <c r="G131" s="9"/>
      <c r="H131" s="15" t="str">
        <f t="shared" si="5"/>
        <v/>
      </c>
      <c r="I131" s="15" t="str">
        <f>IF(D131="","",IFERROR(INDEX(Parâmetros!$B$4:$B$20,MATCH(C131,Parâmetros!$A$4:$A$20,0)),"sem taxa cadastrada"))</f>
        <v/>
      </c>
      <c r="J131" s="13" t="str">
        <f>IF(D131="","",IF(ISTEXT(I131),"⚠️ cadastrar taxa",IF(H131&gt;I131+Parâmetros!$B$2,"⚠️ taxa acima do contrato","✅")))</f>
        <v/>
      </c>
      <c r="K131" s="13" t="str">
        <f>IF(B131="","",IF(COUNTIF(Vendas!$F:$F,B131)=0,"❌ não lançada no caixa","✅"))</f>
        <v/>
      </c>
      <c r="L131" s="10"/>
    </row>
    <row r="132" spans="1:12" x14ac:dyDescent="0.35">
      <c r="A132" s="9"/>
      <c r="B132" s="12"/>
      <c r="C132" s="10"/>
      <c r="D132" s="11"/>
      <c r="E132" s="14" t="str">
        <f t="shared" si="4"/>
        <v/>
      </c>
      <c r="F132" s="11"/>
      <c r="G132" s="9"/>
      <c r="H132" s="15" t="str">
        <f t="shared" si="5"/>
        <v/>
      </c>
      <c r="I132" s="15" t="str">
        <f>IF(D132="","",IFERROR(INDEX(Parâmetros!$B$4:$B$20,MATCH(C132,Parâmetros!$A$4:$A$20,0)),"sem taxa cadastrada"))</f>
        <v/>
      </c>
      <c r="J132" s="13" t="str">
        <f>IF(D132="","",IF(ISTEXT(I132),"⚠️ cadastrar taxa",IF(H132&gt;I132+Parâmetros!$B$2,"⚠️ taxa acima do contrato","✅")))</f>
        <v/>
      </c>
      <c r="K132" s="13" t="str">
        <f>IF(B132="","",IF(COUNTIF(Vendas!$F:$F,B132)=0,"❌ não lançada no caixa","✅"))</f>
        <v/>
      </c>
      <c r="L132" s="10"/>
    </row>
    <row r="133" spans="1:12" x14ac:dyDescent="0.35">
      <c r="A133" s="9"/>
      <c r="B133" s="12"/>
      <c r="C133" s="10"/>
      <c r="D133" s="11"/>
      <c r="E133" s="14" t="str">
        <f t="shared" si="4"/>
        <v/>
      </c>
      <c r="F133" s="11"/>
      <c r="G133" s="9"/>
      <c r="H133" s="15" t="str">
        <f t="shared" si="5"/>
        <v/>
      </c>
      <c r="I133" s="15" t="str">
        <f>IF(D133="","",IFERROR(INDEX(Parâmetros!$B$4:$B$20,MATCH(C133,Parâmetros!$A$4:$A$20,0)),"sem taxa cadastrada"))</f>
        <v/>
      </c>
      <c r="J133" s="13" t="str">
        <f>IF(D133="","",IF(ISTEXT(I133),"⚠️ cadastrar taxa",IF(H133&gt;I133+Parâmetros!$B$2,"⚠️ taxa acima do contrato","✅")))</f>
        <v/>
      </c>
      <c r="K133" s="13" t="str">
        <f>IF(B133="","",IF(COUNTIF(Vendas!$F:$F,B133)=0,"❌ não lançada no caixa","✅"))</f>
        <v/>
      </c>
      <c r="L133" s="10"/>
    </row>
    <row r="134" spans="1:12" x14ac:dyDescent="0.35">
      <c r="A134" s="9"/>
      <c r="B134" s="12"/>
      <c r="C134" s="10"/>
      <c r="D134" s="11"/>
      <c r="E134" s="14" t="str">
        <f t="shared" si="4"/>
        <v/>
      </c>
      <c r="F134" s="11"/>
      <c r="G134" s="9"/>
      <c r="H134" s="15" t="str">
        <f t="shared" si="5"/>
        <v/>
      </c>
      <c r="I134" s="15" t="str">
        <f>IF(D134="","",IFERROR(INDEX(Parâmetros!$B$4:$B$20,MATCH(C134,Parâmetros!$A$4:$A$20,0)),"sem taxa cadastrada"))</f>
        <v/>
      </c>
      <c r="J134" s="13" t="str">
        <f>IF(D134="","",IF(ISTEXT(I134),"⚠️ cadastrar taxa",IF(H134&gt;I134+Parâmetros!$B$2,"⚠️ taxa acima do contrato","✅")))</f>
        <v/>
      </c>
      <c r="K134" s="13" t="str">
        <f>IF(B134="","",IF(COUNTIF(Vendas!$F:$F,B134)=0,"❌ não lançada no caixa","✅"))</f>
        <v/>
      </c>
      <c r="L134" s="10"/>
    </row>
    <row r="135" spans="1:12" x14ac:dyDescent="0.35">
      <c r="A135" s="9"/>
      <c r="B135" s="12"/>
      <c r="C135" s="10"/>
      <c r="D135" s="11"/>
      <c r="E135" s="14" t="str">
        <f t="shared" si="4"/>
        <v/>
      </c>
      <c r="F135" s="11"/>
      <c r="G135" s="9"/>
      <c r="H135" s="15" t="str">
        <f t="shared" si="5"/>
        <v/>
      </c>
      <c r="I135" s="15" t="str">
        <f>IF(D135="","",IFERROR(INDEX(Parâmetros!$B$4:$B$20,MATCH(C135,Parâmetros!$A$4:$A$20,0)),"sem taxa cadastrada"))</f>
        <v/>
      </c>
      <c r="J135" s="13" t="str">
        <f>IF(D135="","",IF(ISTEXT(I135),"⚠️ cadastrar taxa",IF(H135&gt;I135+Parâmetros!$B$2,"⚠️ taxa acima do contrato","✅")))</f>
        <v/>
      </c>
      <c r="K135" s="13" t="str">
        <f>IF(B135="","",IF(COUNTIF(Vendas!$F:$F,B135)=0,"❌ não lançada no caixa","✅"))</f>
        <v/>
      </c>
      <c r="L135" s="10"/>
    </row>
    <row r="136" spans="1:12" x14ac:dyDescent="0.35">
      <c r="A136" s="9"/>
      <c r="B136" s="12"/>
      <c r="C136" s="10"/>
      <c r="D136" s="11"/>
      <c r="E136" s="14" t="str">
        <f t="shared" si="4"/>
        <v/>
      </c>
      <c r="F136" s="11"/>
      <c r="G136" s="9"/>
      <c r="H136" s="15" t="str">
        <f t="shared" si="5"/>
        <v/>
      </c>
      <c r="I136" s="15" t="str">
        <f>IF(D136="","",IFERROR(INDEX(Parâmetros!$B$4:$B$20,MATCH(C136,Parâmetros!$A$4:$A$20,0)),"sem taxa cadastrada"))</f>
        <v/>
      </c>
      <c r="J136" s="13" t="str">
        <f>IF(D136="","",IF(ISTEXT(I136),"⚠️ cadastrar taxa",IF(H136&gt;I136+Parâmetros!$B$2,"⚠️ taxa acima do contrato","✅")))</f>
        <v/>
      </c>
      <c r="K136" s="13" t="str">
        <f>IF(B136="","",IF(COUNTIF(Vendas!$F:$F,B136)=0,"❌ não lançada no caixa","✅"))</f>
        <v/>
      </c>
      <c r="L136" s="10"/>
    </row>
    <row r="137" spans="1:12" x14ac:dyDescent="0.35">
      <c r="A137" s="9"/>
      <c r="B137" s="12"/>
      <c r="C137" s="10"/>
      <c r="D137" s="11"/>
      <c r="E137" s="14" t="str">
        <f t="shared" si="4"/>
        <v/>
      </c>
      <c r="F137" s="11"/>
      <c r="G137" s="9"/>
      <c r="H137" s="15" t="str">
        <f t="shared" si="5"/>
        <v/>
      </c>
      <c r="I137" s="15" t="str">
        <f>IF(D137="","",IFERROR(INDEX(Parâmetros!$B$4:$B$20,MATCH(C137,Parâmetros!$A$4:$A$20,0)),"sem taxa cadastrada"))</f>
        <v/>
      </c>
      <c r="J137" s="13" t="str">
        <f>IF(D137="","",IF(ISTEXT(I137),"⚠️ cadastrar taxa",IF(H137&gt;I137+Parâmetros!$B$2,"⚠️ taxa acima do contrato","✅")))</f>
        <v/>
      </c>
      <c r="K137" s="13" t="str">
        <f>IF(B137="","",IF(COUNTIF(Vendas!$F:$F,B137)=0,"❌ não lançada no caixa","✅"))</f>
        <v/>
      </c>
      <c r="L137" s="10"/>
    </row>
    <row r="138" spans="1:12" x14ac:dyDescent="0.35">
      <c r="A138" s="9"/>
      <c r="B138" s="12"/>
      <c r="C138" s="10"/>
      <c r="D138" s="11"/>
      <c r="E138" s="14" t="str">
        <f t="shared" si="4"/>
        <v/>
      </c>
      <c r="F138" s="11"/>
      <c r="G138" s="9"/>
      <c r="H138" s="15" t="str">
        <f t="shared" si="5"/>
        <v/>
      </c>
      <c r="I138" s="15" t="str">
        <f>IF(D138="","",IFERROR(INDEX(Parâmetros!$B$4:$B$20,MATCH(C138,Parâmetros!$A$4:$A$20,0)),"sem taxa cadastrada"))</f>
        <v/>
      </c>
      <c r="J138" s="13" t="str">
        <f>IF(D138="","",IF(ISTEXT(I138),"⚠️ cadastrar taxa",IF(H138&gt;I138+Parâmetros!$B$2,"⚠️ taxa acima do contrato","✅")))</f>
        <v/>
      </c>
      <c r="K138" s="13" t="str">
        <f>IF(B138="","",IF(COUNTIF(Vendas!$F:$F,B138)=0,"❌ não lançada no caixa","✅"))</f>
        <v/>
      </c>
      <c r="L138" s="10"/>
    </row>
    <row r="139" spans="1:12" x14ac:dyDescent="0.35">
      <c r="A139" s="9"/>
      <c r="B139" s="12"/>
      <c r="C139" s="10"/>
      <c r="D139" s="11"/>
      <c r="E139" s="14" t="str">
        <f t="shared" si="4"/>
        <v/>
      </c>
      <c r="F139" s="11"/>
      <c r="G139" s="9"/>
      <c r="H139" s="15" t="str">
        <f t="shared" si="5"/>
        <v/>
      </c>
      <c r="I139" s="15" t="str">
        <f>IF(D139="","",IFERROR(INDEX(Parâmetros!$B$4:$B$20,MATCH(C139,Parâmetros!$A$4:$A$20,0)),"sem taxa cadastrada"))</f>
        <v/>
      </c>
      <c r="J139" s="13" t="str">
        <f>IF(D139="","",IF(ISTEXT(I139),"⚠️ cadastrar taxa",IF(H139&gt;I139+Parâmetros!$B$2,"⚠️ taxa acima do contrato","✅")))</f>
        <v/>
      </c>
      <c r="K139" s="13" t="str">
        <f>IF(B139="","",IF(COUNTIF(Vendas!$F:$F,B139)=0,"❌ não lançada no caixa","✅"))</f>
        <v/>
      </c>
      <c r="L139" s="10"/>
    </row>
    <row r="140" spans="1:12" x14ac:dyDescent="0.35">
      <c r="A140" s="9"/>
      <c r="B140" s="12"/>
      <c r="C140" s="10"/>
      <c r="D140" s="11"/>
      <c r="E140" s="14" t="str">
        <f t="shared" si="4"/>
        <v/>
      </c>
      <c r="F140" s="11"/>
      <c r="G140" s="9"/>
      <c r="H140" s="15" t="str">
        <f t="shared" si="5"/>
        <v/>
      </c>
      <c r="I140" s="15" t="str">
        <f>IF(D140="","",IFERROR(INDEX(Parâmetros!$B$4:$B$20,MATCH(C140,Parâmetros!$A$4:$A$20,0)),"sem taxa cadastrada"))</f>
        <v/>
      </c>
      <c r="J140" s="13" t="str">
        <f>IF(D140="","",IF(ISTEXT(I140),"⚠️ cadastrar taxa",IF(H140&gt;I140+Parâmetros!$B$2,"⚠️ taxa acima do contrato","✅")))</f>
        <v/>
      </c>
      <c r="K140" s="13" t="str">
        <f>IF(B140="","",IF(COUNTIF(Vendas!$F:$F,B140)=0,"❌ não lançada no caixa","✅"))</f>
        <v/>
      </c>
      <c r="L140" s="10"/>
    </row>
    <row r="141" spans="1:12" x14ac:dyDescent="0.35">
      <c r="A141" s="9"/>
      <c r="B141" s="12"/>
      <c r="C141" s="10"/>
      <c r="D141" s="11"/>
      <c r="E141" s="14" t="str">
        <f t="shared" si="4"/>
        <v/>
      </c>
      <c r="F141" s="11"/>
      <c r="G141" s="9"/>
      <c r="H141" s="15" t="str">
        <f t="shared" si="5"/>
        <v/>
      </c>
      <c r="I141" s="15" t="str">
        <f>IF(D141="","",IFERROR(INDEX(Parâmetros!$B$4:$B$20,MATCH(C141,Parâmetros!$A$4:$A$20,0)),"sem taxa cadastrada"))</f>
        <v/>
      </c>
      <c r="J141" s="13" t="str">
        <f>IF(D141="","",IF(ISTEXT(I141),"⚠️ cadastrar taxa",IF(H141&gt;I141+Parâmetros!$B$2,"⚠️ taxa acima do contrato","✅")))</f>
        <v/>
      </c>
      <c r="K141" s="13" t="str">
        <f>IF(B141="","",IF(COUNTIF(Vendas!$F:$F,B141)=0,"❌ não lançada no caixa","✅"))</f>
        <v/>
      </c>
      <c r="L141" s="10"/>
    </row>
    <row r="142" spans="1:12" x14ac:dyDescent="0.35">
      <c r="A142" s="9"/>
      <c r="B142" s="12"/>
      <c r="C142" s="10"/>
      <c r="D142" s="11"/>
      <c r="E142" s="14" t="str">
        <f t="shared" si="4"/>
        <v/>
      </c>
      <c r="F142" s="11"/>
      <c r="G142" s="9"/>
      <c r="H142" s="15" t="str">
        <f t="shared" si="5"/>
        <v/>
      </c>
      <c r="I142" s="15" t="str">
        <f>IF(D142="","",IFERROR(INDEX(Parâmetros!$B$4:$B$20,MATCH(C142,Parâmetros!$A$4:$A$20,0)),"sem taxa cadastrada"))</f>
        <v/>
      </c>
      <c r="J142" s="13" t="str">
        <f>IF(D142="","",IF(ISTEXT(I142),"⚠️ cadastrar taxa",IF(H142&gt;I142+Parâmetros!$B$2,"⚠️ taxa acima do contrato","✅")))</f>
        <v/>
      </c>
      <c r="K142" s="13" t="str">
        <f>IF(B142="","",IF(COUNTIF(Vendas!$F:$F,B142)=0,"❌ não lançada no caixa","✅"))</f>
        <v/>
      </c>
      <c r="L142" s="10"/>
    </row>
    <row r="143" spans="1:12" x14ac:dyDescent="0.35">
      <c r="A143" s="9"/>
      <c r="B143" s="12"/>
      <c r="C143" s="10"/>
      <c r="D143" s="11"/>
      <c r="E143" s="14" t="str">
        <f t="shared" si="4"/>
        <v/>
      </c>
      <c r="F143" s="11"/>
      <c r="G143" s="9"/>
      <c r="H143" s="15" t="str">
        <f t="shared" si="5"/>
        <v/>
      </c>
      <c r="I143" s="15" t="str">
        <f>IF(D143="","",IFERROR(INDEX(Parâmetros!$B$4:$B$20,MATCH(C143,Parâmetros!$A$4:$A$20,0)),"sem taxa cadastrada"))</f>
        <v/>
      </c>
      <c r="J143" s="13" t="str">
        <f>IF(D143="","",IF(ISTEXT(I143),"⚠️ cadastrar taxa",IF(H143&gt;I143+Parâmetros!$B$2,"⚠️ taxa acima do contrato","✅")))</f>
        <v/>
      </c>
      <c r="K143" s="13" t="str">
        <f>IF(B143="","",IF(COUNTIF(Vendas!$F:$F,B143)=0,"❌ não lançada no caixa","✅"))</f>
        <v/>
      </c>
      <c r="L143" s="10"/>
    </row>
    <row r="144" spans="1:12" x14ac:dyDescent="0.35">
      <c r="A144" s="9"/>
      <c r="B144" s="12"/>
      <c r="C144" s="10"/>
      <c r="D144" s="11"/>
      <c r="E144" s="14" t="str">
        <f t="shared" si="4"/>
        <v/>
      </c>
      <c r="F144" s="11"/>
      <c r="G144" s="9"/>
      <c r="H144" s="15" t="str">
        <f t="shared" si="5"/>
        <v/>
      </c>
      <c r="I144" s="15" t="str">
        <f>IF(D144="","",IFERROR(INDEX(Parâmetros!$B$4:$B$20,MATCH(C144,Parâmetros!$A$4:$A$20,0)),"sem taxa cadastrada"))</f>
        <v/>
      </c>
      <c r="J144" s="13" t="str">
        <f>IF(D144="","",IF(ISTEXT(I144),"⚠️ cadastrar taxa",IF(H144&gt;I144+Parâmetros!$B$2,"⚠️ taxa acima do contrato","✅")))</f>
        <v/>
      </c>
      <c r="K144" s="13" t="str">
        <f>IF(B144="","",IF(COUNTIF(Vendas!$F:$F,B144)=0,"❌ não lançada no caixa","✅"))</f>
        <v/>
      </c>
      <c r="L144" s="10"/>
    </row>
    <row r="145" spans="1:12" x14ac:dyDescent="0.35">
      <c r="A145" s="9"/>
      <c r="B145" s="12"/>
      <c r="C145" s="10"/>
      <c r="D145" s="11"/>
      <c r="E145" s="14" t="str">
        <f t="shared" si="4"/>
        <v/>
      </c>
      <c r="F145" s="11"/>
      <c r="G145" s="9"/>
      <c r="H145" s="15" t="str">
        <f t="shared" si="5"/>
        <v/>
      </c>
      <c r="I145" s="15" t="str">
        <f>IF(D145="","",IFERROR(INDEX(Parâmetros!$B$4:$B$20,MATCH(C145,Parâmetros!$A$4:$A$20,0)),"sem taxa cadastrada"))</f>
        <v/>
      </c>
      <c r="J145" s="13" t="str">
        <f>IF(D145="","",IF(ISTEXT(I145),"⚠️ cadastrar taxa",IF(H145&gt;I145+Parâmetros!$B$2,"⚠️ taxa acima do contrato","✅")))</f>
        <v/>
      </c>
      <c r="K145" s="13" t="str">
        <f>IF(B145="","",IF(COUNTIF(Vendas!$F:$F,B145)=0,"❌ não lançada no caixa","✅"))</f>
        <v/>
      </c>
      <c r="L145" s="10"/>
    </row>
    <row r="146" spans="1:12" x14ac:dyDescent="0.35">
      <c r="A146" s="9"/>
      <c r="B146" s="12"/>
      <c r="C146" s="10"/>
      <c r="D146" s="11"/>
      <c r="E146" s="14" t="str">
        <f t="shared" si="4"/>
        <v/>
      </c>
      <c r="F146" s="11"/>
      <c r="G146" s="9"/>
      <c r="H146" s="15" t="str">
        <f t="shared" si="5"/>
        <v/>
      </c>
      <c r="I146" s="15" t="str">
        <f>IF(D146="","",IFERROR(INDEX(Parâmetros!$B$4:$B$20,MATCH(C146,Parâmetros!$A$4:$A$20,0)),"sem taxa cadastrada"))</f>
        <v/>
      </c>
      <c r="J146" s="13" t="str">
        <f>IF(D146="","",IF(ISTEXT(I146),"⚠️ cadastrar taxa",IF(H146&gt;I146+Parâmetros!$B$2,"⚠️ taxa acima do contrato","✅")))</f>
        <v/>
      </c>
      <c r="K146" s="13" t="str">
        <f>IF(B146="","",IF(COUNTIF(Vendas!$F:$F,B146)=0,"❌ não lançada no caixa","✅"))</f>
        <v/>
      </c>
      <c r="L146" s="10"/>
    </row>
    <row r="147" spans="1:12" x14ac:dyDescent="0.35">
      <c r="A147" s="9"/>
      <c r="B147" s="12"/>
      <c r="C147" s="10"/>
      <c r="D147" s="11"/>
      <c r="E147" s="14" t="str">
        <f t="shared" si="4"/>
        <v/>
      </c>
      <c r="F147" s="11"/>
      <c r="G147" s="9"/>
      <c r="H147" s="15" t="str">
        <f t="shared" si="5"/>
        <v/>
      </c>
      <c r="I147" s="15" t="str">
        <f>IF(D147="","",IFERROR(INDEX(Parâmetros!$B$4:$B$20,MATCH(C147,Parâmetros!$A$4:$A$20,0)),"sem taxa cadastrada"))</f>
        <v/>
      </c>
      <c r="J147" s="13" t="str">
        <f>IF(D147="","",IF(ISTEXT(I147),"⚠️ cadastrar taxa",IF(H147&gt;I147+Parâmetros!$B$2,"⚠️ taxa acima do contrato","✅")))</f>
        <v/>
      </c>
      <c r="K147" s="13" t="str">
        <f>IF(B147="","",IF(COUNTIF(Vendas!$F:$F,B147)=0,"❌ não lançada no caixa","✅"))</f>
        <v/>
      </c>
      <c r="L147" s="10"/>
    </row>
    <row r="148" spans="1:12" x14ac:dyDescent="0.35">
      <c r="A148" s="9"/>
      <c r="B148" s="12"/>
      <c r="C148" s="10"/>
      <c r="D148" s="11"/>
      <c r="E148" s="14" t="str">
        <f t="shared" si="4"/>
        <v/>
      </c>
      <c r="F148" s="11"/>
      <c r="G148" s="9"/>
      <c r="H148" s="15" t="str">
        <f t="shared" si="5"/>
        <v/>
      </c>
      <c r="I148" s="15" t="str">
        <f>IF(D148="","",IFERROR(INDEX(Parâmetros!$B$4:$B$20,MATCH(C148,Parâmetros!$A$4:$A$20,0)),"sem taxa cadastrada"))</f>
        <v/>
      </c>
      <c r="J148" s="13" t="str">
        <f>IF(D148="","",IF(ISTEXT(I148),"⚠️ cadastrar taxa",IF(H148&gt;I148+Parâmetros!$B$2,"⚠️ taxa acima do contrato","✅")))</f>
        <v/>
      </c>
      <c r="K148" s="13" t="str">
        <f>IF(B148="","",IF(COUNTIF(Vendas!$F:$F,B148)=0,"❌ não lançada no caixa","✅"))</f>
        <v/>
      </c>
      <c r="L148" s="10"/>
    </row>
    <row r="149" spans="1:12" x14ac:dyDescent="0.35">
      <c r="A149" s="9"/>
      <c r="B149" s="12"/>
      <c r="C149" s="10"/>
      <c r="D149" s="11"/>
      <c r="E149" s="14" t="str">
        <f t="shared" si="4"/>
        <v/>
      </c>
      <c r="F149" s="11"/>
      <c r="G149" s="9"/>
      <c r="H149" s="15" t="str">
        <f t="shared" si="5"/>
        <v/>
      </c>
      <c r="I149" s="15" t="str">
        <f>IF(D149="","",IFERROR(INDEX(Parâmetros!$B$4:$B$20,MATCH(C149,Parâmetros!$A$4:$A$20,0)),"sem taxa cadastrada"))</f>
        <v/>
      </c>
      <c r="J149" s="13" t="str">
        <f>IF(D149="","",IF(ISTEXT(I149),"⚠️ cadastrar taxa",IF(H149&gt;I149+Parâmetros!$B$2,"⚠️ taxa acima do contrato","✅")))</f>
        <v/>
      </c>
      <c r="K149" s="13" t="str">
        <f>IF(B149="","",IF(COUNTIF(Vendas!$F:$F,B149)=0,"❌ não lançada no caixa","✅"))</f>
        <v/>
      </c>
      <c r="L149" s="10"/>
    </row>
    <row r="150" spans="1:12" x14ac:dyDescent="0.35">
      <c r="A150" s="9"/>
      <c r="B150" s="12"/>
      <c r="C150" s="10"/>
      <c r="D150" s="11"/>
      <c r="E150" s="14" t="str">
        <f t="shared" si="4"/>
        <v/>
      </c>
      <c r="F150" s="11"/>
      <c r="G150" s="9"/>
      <c r="H150" s="15" t="str">
        <f t="shared" si="5"/>
        <v/>
      </c>
      <c r="I150" s="15" t="str">
        <f>IF(D150="","",IFERROR(INDEX(Parâmetros!$B$4:$B$20,MATCH(C150,Parâmetros!$A$4:$A$20,0)),"sem taxa cadastrada"))</f>
        <v/>
      </c>
      <c r="J150" s="13" t="str">
        <f>IF(D150="","",IF(ISTEXT(I150),"⚠️ cadastrar taxa",IF(H150&gt;I150+Parâmetros!$B$2,"⚠️ taxa acima do contrato","✅")))</f>
        <v/>
      </c>
      <c r="K150" s="13" t="str">
        <f>IF(B150="","",IF(COUNTIF(Vendas!$F:$F,B150)=0,"❌ não lançada no caixa","✅"))</f>
        <v/>
      </c>
      <c r="L150" s="10"/>
    </row>
    <row r="151" spans="1:12" x14ac:dyDescent="0.35">
      <c r="A151" s="9"/>
      <c r="B151" s="12"/>
      <c r="C151" s="10"/>
      <c r="D151" s="11"/>
      <c r="E151" s="14" t="str">
        <f t="shared" si="4"/>
        <v/>
      </c>
      <c r="F151" s="11"/>
      <c r="G151" s="9"/>
      <c r="H151" s="15" t="str">
        <f t="shared" si="5"/>
        <v/>
      </c>
      <c r="I151" s="15" t="str">
        <f>IF(D151="","",IFERROR(INDEX(Parâmetros!$B$4:$B$20,MATCH(C151,Parâmetros!$A$4:$A$20,0)),"sem taxa cadastrada"))</f>
        <v/>
      </c>
      <c r="J151" s="13" t="str">
        <f>IF(D151="","",IF(ISTEXT(I151),"⚠️ cadastrar taxa",IF(H151&gt;I151+Parâmetros!$B$2,"⚠️ taxa acima do contrato","✅")))</f>
        <v/>
      </c>
      <c r="K151" s="13" t="str">
        <f>IF(B151="","",IF(COUNTIF(Vendas!$F:$F,B151)=0,"❌ não lançada no caixa","✅"))</f>
        <v/>
      </c>
      <c r="L151" s="10"/>
    </row>
    <row r="152" spans="1:12" x14ac:dyDescent="0.35">
      <c r="A152" s="9"/>
      <c r="B152" s="12"/>
      <c r="C152" s="10"/>
      <c r="D152" s="11"/>
      <c r="E152" s="14" t="str">
        <f t="shared" si="4"/>
        <v/>
      </c>
      <c r="F152" s="11"/>
      <c r="G152" s="9"/>
      <c r="H152" s="15" t="str">
        <f t="shared" si="5"/>
        <v/>
      </c>
      <c r="I152" s="15" t="str">
        <f>IF(D152="","",IFERROR(INDEX(Parâmetros!$B$4:$B$20,MATCH(C152,Parâmetros!$A$4:$A$20,0)),"sem taxa cadastrada"))</f>
        <v/>
      </c>
      <c r="J152" s="13" t="str">
        <f>IF(D152="","",IF(ISTEXT(I152),"⚠️ cadastrar taxa",IF(H152&gt;I152+Parâmetros!$B$2,"⚠️ taxa acima do contrato","✅")))</f>
        <v/>
      </c>
      <c r="K152" s="13" t="str">
        <f>IF(B152="","",IF(COUNTIF(Vendas!$F:$F,B152)=0,"❌ não lançada no caixa","✅"))</f>
        <v/>
      </c>
      <c r="L152" s="10"/>
    </row>
    <row r="153" spans="1:12" x14ac:dyDescent="0.35">
      <c r="A153" s="9"/>
      <c r="B153" s="12"/>
      <c r="C153" s="10"/>
      <c r="D153" s="11"/>
      <c r="E153" s="14" t="str">
        <f t="shared" si="4"/>
        <v/>
      </c>
      <c r="F153" s="11"/>
      <c r="G153" s="9"/>
      <c r="H153" s="15" t="str">
        <f t="shared" si="5"/>
        <v/>
      </c>
      <c r="I153" s="15" t="str">
        <f>IF(D153="","",IFERROR(INDEX(Parâmetros!$B$4:$B$20,MATCH(C153,Parâmetros!$A$4:$A$20,0)),"sem taxa cadastrada"))</f>
        <v/>
      </c>
      <c r="J153" s="13" t="str">
        <f>IF(D153="","",IF(ISTEXT(I153),"⚠️ cadastrar taxa",IF(H153&gt;I153+Parâmetros!$B$2,"⚠️ taxa acima do contrato","✅")))</f>
        <v/>
      </c>
      <c r="K153" s="13" t="str">
        <f>IF(B153="","",IF(COUNTIF(Vendas!$F:$F,B153)=0,"❌ não lançada no caixa","✅"))</f>
        <v/>
      </c>
      <c r="L153" s="10"/>
    </row>
    <row r="154" spans="1:12" x14ac:dyDescent="0.35">
      <c r="A154" s="9"/>
      <c r="B154" s="12"/>
      <c r="C154" s="10"/>
      <c r="D154" s="11"/>
      <c r="E154" s="14" t="str">
        <f t="shared" si="4"/>
        <v/>
      </c>
      <c r="F154" s="11"/>
      <c r="G154" s="9"/>
      <c r="H154" s="15" t="str">
        <f t="shared" si="5"/>
        <v/>
      </c>
      <c r="I154" s="15" t="str">
        <f>IF(D154="","",IFERROR(INDEX(Parâmetros!$B$4:$B$20,MATCH(C154,Parâmetros!$A$4:$A$20,0)),"sem taxa cadastrada"))</f>
        <v/>
      </c>
      <c r="J154" s="13" t="str">
        <f>IF(D154="","",IF(ISTEXT(I154),"⚠️ cadastrar taxa",IF(H154&gt;I154+Parâmetros!$B$2,"⚠️ taxa acima do contrato","✅")))</f>
        <v/>
      </c>
      <c r="K154" s="13" t="str">
        <f>IF(B154="","",IF(COUNTIF(Vendas!$F:$F,B154)=0,"❌ não lançada no caixa","✅"))</f>
        <v/>
      </c>
      <c r="L154" s="10"/>
    </row>
    <row r="155" spans="1:12" x14ac:dyDescent="0.35">
      <c r="A155" s="9"/>
      <c r="B155" s="12"/>
      <c r="C155" s="10"/>
      <c r="D155" s="11"/>
      <c r="E155" s="14" t="str">
        <f t="shared" si="4"/>
        <v/>
      </c>
      <c r="F155" s="11"/>
      <c r="G155" s="9"/>
      <c r="H155" s="15" t="str">
        <f t="shared" si="5"/>
        <v/>
      </c>
      <c r="I155" s="15" t="str">
        <f>IF(D155="","",IFERROR(INDEX(Parâmetros!$B$4:$B$20,MATCH(C155,Parâmetros!$A$4:$A$20,0)),"sem taxa cadastrada"))</f>
        <v/>
      </c>
      <c r="J155" s="13" t="str">
        <f>IF(D155="","",IF(ISTEXT(I155),"⚠️ cadastrar taxa",IF(H155&gt;I155+Parâmetros!$B$2,"⚠️ taxa acima do contrato","✅")))</f>
        <v/>
      </c>
      <c r="K155" s="13" t="str">
        <f>IF(B155="","",IF(COUNTIF(Vendas!$F:$F,B155)=0,"❌ não lançada no caixa","✅"))</f>
        <v/>
      </c>
      <c r="L155" s="10"/>
    </row>
    <row r="156" spans="1:12" x14ac:dyDescent="0.35">
      <c r="A156" s="9"/>
      <c r="B156" s="12"/>
      <c r="C156" s="10"/>
      <c r="D156" s="11"/>
      <c r="E156" s="14" t="str">
        <f t="shared" si="4"/>
        <v/>
      </c>
      <c r="F156" s="11"/>
      <c r="G156" s="9"/>
      <c r="H156" s="15" t="str">
        <f t="shared" si="5"/>
        <v/>
      </c>
      <c r="I156" s="15" t="str">
        <f>IF(D156="","",IFERROR(INDEX(Parâmetros!$B$4:$B$20,MATCH(C156,Parâmetros!$A$4:$A$20,0)),"sem taxa cadastrada"))</f>
        <v/>
      </c>
      <c r="J156" s="13" t="str">
        <f>IF(D156="","",IF(ISTEXT(I156),"⚠️ cadastrar taxa",IF(H156&gt;I156+Parâmetros!$B$2,"⚠️ taxa acima do contrato","✅")))</f>
        <v/>
      </c>
      <c r="K156" s="13" t="str">
        <f>IF(B156="","",IF(COUNTIF(Vendas!$F:$F,B156)=0,"❌ não lançada no caixa","✅"))</f>
        <v/>
      </c>
      <c r="L156" s="10"/>
    </row>
    <row r="157" spans="1:12" x14ac:dyDescent="0.35">
      <c r="A157" s="9"/>
      <c r="B157" s="12"/>
      <c r="C157" s="10"/>
      <c r="D157" s="11"/>
      <c r="E157" s="14" t="str">
        <f t="shared" si="4"/>
        <v/>
      </c>
      <c r="F157" s="11"/>
      <c r="G157" s="9"/>
      <c r="H157" s="15" t="str">
        <f t="shared" si="5"/>
        <v/>
      </c>
      <c r="I157" s="15" t="str">
        <f>IF(D157="","",IFERROR(INDEX(Parâmetros!$B$4:$B$20,MATCH(C157,Parâmetros!$A$4:$A$20,0)),"sem taxa cadastrada"))</f>
        <v/>
      </c>
      <c r="J157" s="13" t="str">
        <f>IF(D157="","",IF(ISTEXT(I157),"⚠️ cadastrar taxa",IF(H157&gt;I157+Parâmetros!$B$2,"⚠️ taxa acima do contrato","✅")))</f>
        <v/>
      </c>
      <c r="K157" s="13" t="str">
        <f>IF(B157="","",IF(COUNTIF(Vendas!$F:$F,B157)=0,"❌ não lançada no caixa","✅"))</f>
        <v/>
      </c>
      <c r="L157" s="10"/>
    </row>
    <row r="158" spans="1:12" x14ac:dyDescent="0.35">
      <c r="A158" s="9"/>
      <c r="B158" s="12"/>
      <c r="C158" s="10"/>
      <c r="D158" s="11"/>
      <c r="E158" s="14" t="str">
        <f t="shared" si="4"/>
        <v/>
      </c>
      <c r="F158" s="11"/>
      <c r="G158" s="9"/>
      <c r="H158" s="15" t="str">
        <f t="shared" si="5"/>
        <v/>
      </c>
      <c r="I158" s="15" t="str">
        <f>IF(D158="","",IFERROR(INDEX(Parâmetros!$B$4:$B$20,MATCH(C158,Parâmetros!$A$4:$A$20,0)),"sem taxa cadastrada"))</f>
        <v/>
      </c>
      <c r="J158" s="13" t="str">
        <f>IF(D158="","",IF(ISTEXT(I158),"⚠️ cadastrar taxa",IF(H158&gt;I158+Parâmetros!$B$2,"⚠️ taxa acima do contrato","✅")))</f>
        <v/>
      </c>
      <c r="K158" s="13" t="str">
        <f>IF(B158="","",IF(COUNTIF(Vendas!$F:$F,B158)=0,"❌ não lançada no caixa","✅"))</f>
        <v/>
      </c>
      <c r="L158" s="10"/>
    </row>
    <row r="159" spans="1:12" x14ac:dyDescent="0.35">
      <c r="A159" s="9"/>
      <c r="B159" s="12"/>
      <c r="C159" s="10"/>
      <c r="D159" s="11"/>
      <c r="E159" s="14" t="str">
        <f t="shared" si="4"/>
        <v/>
      </c>
      <c r="F159" s="11"/>
      <c r="G159" s="9"/>
      <c r="H159" s="15" t="str">
        <f t="shared" si="5"/>
        <v/>
      </c>
      <c r="I159" s="15" t="str">
        <f>IF(D159="","",IFERROR(INDEX(Parâmetros!$B$4:$B$20,MATCH(C159,Parâmetros!$A$4:$A$20,0)),"sem taxa cadastrada"))</f>
        <v/>
      </c>
      <c r="J159" s="13" t="str">
        <f>IF(D159="","",IF(ISTEXT(I159),"⚠️ cadastrar taxa",IF(H159&gt;I159+Parâmetros!$B$2,"⚠️ taxa acima do contrato","✅")))</f>
        <v/>
      </c>
      <c r="K159" s="13" t="str">
        <f>IF(B159="","",IF(COUNTIF(Vendas!$F:$F,B159)=0,"❌ não lançada no caixa","✅"))</f>
        <v/>
      </c>
      <c r="L159" s="10"/>
    </row>
    <row r="160" spans="1:12" x14ac:dyDescent="0.35">
      <c r="A160" s="9"/>
      <c r="B160" s="12"/>
      <c r="C160" s="10"/>
      <c r="D160" s="11"/>
      <c r="E160" s="14" t="str">
        <f t="shared" si="4"/>
        <v/>
      </c>
      <c r="F160" s="11"/>
      <c r="G160" s="9"/>
      <c r="H160" s="15" t="str">
        <f t="shared" si="5"/>
        <v/>
      </c>
      <c r="I160" s="15" t="str">
        <f>IF(D160="","",IFERROR(INDEX(Parâmetros!$B$4:$B$20,MATCH(C160,Parâmetros!$A$4:$A$20,0)),"sem taxa cadastrada"))</f>
        <v/>
      </c>
      <c r="J160" s="13" t="str">
        <f>IF(D160="","",IF(ISTEXT(I160),"⚠️ cadastrar taxa",IF(H160&gt;I160+Parâmetros!$B$2,"⚠️ taxa acima do contrato","✅")))</f>
        <v/>
      </c>
      <c r="K160" s="13" t="str">
        <f>IF(B160="","",IF(COUNTIF(Vendas!$F:$F,B160)=0,"❌ não lançada no caixa","✅"))</f>
        <v/>
      </c>
      <c r="L160" s="10"/>
    </row>
    <row r="161" spans="1:12" x14ac:dyDescent="0.35">
      <c r="A161" s="9"/>
      <c r="B161" s="12"/>
      <c r="C161" s="10"/>
      <c r="D161" s="11"/>
      <c r="E161" s="14" t="str">
        <f t="shared" si="4"/>
        <v/>
      </c>
      <c r="F161" s="11"/>
      <c r="G161" s="9"/>
      <c r="H161" s="15" t="str">
        <f t="shared" si="5"/>
        <v/>
      </c>
      <c r="I161" s="15" t="str">
        <f>IF(D161="","",IFERROR(INDEX(Parâmetros!$B$4:$B$20,MATCH(C161,Parâmetros!$A$4:$A$20,0)),"sem taxa cadastrada"))</f>
        <v/>
      </c>
      <c r="J161" s="13" t="str">
        <f>IF(D161="","",IF(ISTEXT(I161),"⚠️ cadastrar taxa",IF(H161&gt;I161+Parâmetros!$B$2,"⚠️ taxa acima do contrato","✅")))</f>
        <v/>
      </c>
      <c r="K161" s="13" t="str">
        <f>IF(B161="","",IF(COUNTIF(Vendas!$F:$F,B161)=0,"❌ não lançada no caixa","✅"))</f>
        <v/>
      </c>
      <c r="L161" s="10"/>
    </row>
    <row r="162" spans="1:12" x14ac:dyDescent="0.35">
      <c r="A162" s="9"/>
      <c r="B162" s="12"/>
      <c r="C162" s="10"/>
      <c r="D162" s="11"/>
      <c r="E162" s="14" t="str">
        <f t="shared" si="4"/>
        <v/>
      </c>
      <c r="F162" s="11"/>
      <c r="G162" s="9"/>
      <c r="H162" s="15" t="str">
        <f t="shared" si="5"/>
        <v/>
      </c>
      <c r="I162" s="15" t="str">
        <f>IF(D162="","",IFERROR(INDEX(Parâmetros!$B$4:$B$20,MATCH(C162,Parâmetros!$A$4:$A$20,0)),"sem taxa cadastrada"))</f>
        <v/>
      </c>
      <c r="J162" s="13" t="str">
        <f>IF(D162="","",IF(ISTEXT(I162),"⚠️ cadastrar taxa",IF(H162&gt;I162+Parâmetros!$B$2,"⚠️ taxa acima do contrato","✅")))</f>
        <v/>
      </c>
      <c r="K162" s="13" t="str">
        <f>IF(B162="","",IF(COUNTIF(Vendas!$F:$F,B162)=0,"❌ não lançada no caixa","✅"))</f>
        <v/>
      </c>
      <c r="L162" s="10"/>
    </row>
    <row r="163" spans="1:12" x14ac:dyDescent="0.35">
      <c r="A163" s="9"/>
      <c r="B163" s="12"/>
      <c r="C163" s="10"/>
      <c r="D163" s="11"/>
      <c r="E163" s="14" t="str">
        <f t="shared" si="4"/>
        <v/>
      </c>
      <c r="F163" s="11"/>
      <c r="G163" s="9"/>
      <c r="H163" s="15" t="str">
        <f t="shared" si="5"/>
        <v/>
      </c>
      <c r="I163" s="15" t="str">
        <f>IF(D163="","",IFERROR(INDEX(Parâmetros!$B$4:$B$20,MATCH(C163,Parâmetros!$A$4:$A$20,0)),"sem taxa cadastrada"))</f>
        <v/>
      </c>
      <c r="J163" s="13" t="str">
        <f>IF(D163="","",IF(ISTEXT(I163),"⚠️ cadastrar taxa",IF(H163&gt;I163+Parâmetros!$B$2,"⚠️ taxa acima do contrato","✅")))</f>
        <v/>
      </c>
      <c r="K163" s="13" t="str">
        <f>IF(B163="","",IF(COUNTIF(Vendas!$F:$F,B163)=0,"❌ não lançada no caixa","✅"))</f>
        <v/>
      </c>
      <c r="L163" s="10"/>
    </row>
    <row r="164" spans="1:12" x14ac:dyDescent="0.35">
      <c r="A164" s="9"/>
      <c r="B164" s="12"/>
      <c r="C164" s="10"/>
      <c r="D164" s="11"/>
      <c r="E164" s="14" t="str">
        <f t="shared" si="4"/>
        <v/>
      </c>
      <c r="F164" s="11"/>
      <c r="G164" s="9"/>
      <c r="H164" s="15" t="str">
        <f t="shared" si="5"/>
        <v/>
      </c>
      <c r="I164" s="15" t="str">
        <f>IF(D164="","",IFERROR(INDEX(Parâmetros!$B$4:$B$20,MATCH(C164,Parâmetros!$A$4:$A$20,0)),"sem taxa cadastrada"))</f>
        <v/>
      </c>
      <c r="J164" s="13" t="str">
        <f>IF(D164="","",IF(ISTEXT(I164),"⚠️ cadastrar taxa",IF(H164&gt;I164+Parâmetros!$B$2,"⚠️ taxa acima do contrato","✅")))</f>
        <v/>
      </c>
      <c r="K164" s="13" t="str">
        <f>IF(B164="","",IF(COUNTIF(Vendas!$F:$F,B164)=0,"❌ não lançada no caixa","✅"))</f>
        <v/>
      </c>
      <c r="L164" s="10"/>
    </row>
    <row r="165" spans="1:12" x14ac:dyDescent="0.35">
      <c r="A165" s="9"/>
      <c r="B165" s="12"/>
      <c r="C165" s="10"/>
      <c r="D165" s="11"/>
      <c r="E165" s="14" t="str">
        <f t="shared" si="4"/>
        <v/>
      </c>
      <c r="F165" s="11"/>
      <c r="G165" s="9"/>
      <c r="H165" s="15" t="str">
        <f t="shared" si="5"/>
        <v/>
      </c>
      <c r="I165" s="15" t="str">
        <f>IF(D165="","",IFERROR(INDEX(Parâmetros!$B$4:$B$20,MATCH(C165,Parâmetros!$A$4:$A$20,0)),"sem taxa cadastrada"))</f>
        <v/>
      </c>
      <c r="J165" s="13" t="str">
        <f>IF(D165="","",IF(ISTEXT(I165),"⚠️ cadastrar taxa",IF(H165&gt;I165+Parâmetros!$B$2,"⚠️ taxa acima do contrato","✅")))</f>
        <v/>
      </c>
      <c r="K165" s="13" t="str">
        <f>IF(B165="","",IF(COUNTIF(Vendas!$F:$F,B165)=0,"❌ não lançada no caixa","✅"))</f>
        <v/>
      </c>
      <c r="L165" s="10"/>
    </row>
    <row r="166" spans="1:12" x14ac:dyDescent="0.35">
      <c r="A166" s="9"/>
      <c r="B166" s="12"/>
      <c r="C166" s="10"/>
      <c r="D166" s="11"/>
      <c r="E166" s="14" t="str">
        <f t="shared" si="4"/>
        <v/>
      </c>
      <c r="F166" s="11"/>
      <c r="G166" s="9"/>
      <c r="H166" s="15" t="str">
        <f t="shared" si="5"/>
        <v/>
      </c>
      <c r="I166" s="15" t="str">
        <f>IF(D166="","",IFERROR(INDEX(Parâmetros!$B$4:$B$20,MATCH(C166,Parâmetros!$A$4:$A$20,0)),"sem taxa cadastrada"))</f>
        <v/>
      </c>
      <c r="J166" s="13" t="str">
        <f>IF(D166="","",IF(ISTEXT(I166),"⚠️ cadastrar taxa",IF(H166&gt;I166+Parâmetros!$B$2,"⚠️ taxa acima do contrato","✅")))</f>
        <v/>
      </c>
      <c r="K166" s="13" t="str">
        <f>IF(B166="","",IF(COUNTIF(Vendas!$F:$F,B166)=0,"❌ não lançada no caixa","✅"))</f>
        <v/>
      </c>
      <c r="L166" s="10"/>
    </row>
    <row r="167" spans="1:12" x14ac:dyDescent="0.35">
      <c r="A167" s="9"/>
      <c r="B167" s="12"/>
      <c r="C167" s="10"/>
      <c r="D167" s="11"/>
      <c r="E167" s="14" t="str">
        <f t="shared" si="4"/>
        <v/>
      </c>
      <c r="F167" s="11"/>
      <c r="G167" s="9"/>
      <c r="H167" s="15" t="str">
        <f t="shared" si="5"/>
        <v/>
      </c>
      <c r="I167" s="15" t="str">
        <f>IF(D167="","",IFERROR(INDEX(Parâmetros!$B$4:$B$20,MATCH(C167,Parâmetros!$A$4:$A$20,0)),"sem taxa cadastrada"))</f>
        <v/>
      </c>
      <c r="J167" s="13" t="str">
        <f>IF(D167="","",IF(ISTEXT(I167),"⚠️ cadastrar taxa",IF(H167&gt;I167+Parâmetros!$B$2,"⚠️ taxa acima do contrato","✅")))</f>
        <v/>
      </c>
      <c r="K167" s="13" t="str">
        <f>IF(B167="","",IF(COUNTIF(Vendas!$F:$F,B167)=0,"❌ não lançada no caixa","✅"))</f>
        <v/>
      </c>
      <c r="L167" s="10"/>
    </row>
    <row r="168" spans="1:12" x14ac:dyDescent="0.35">
      <c r="A168" s="9"/>
      <c r="B168" s="12"/>
      <c r="C168" s="10"/>
      <c r="D168" s="11"/>
      <c r="E168" s="14" t="str">
        <f t="shared" si="4"/>
        <v/>
      </c>
      <c r="F168" s="11"/>
      <c r="G168" s="9"/>
      <c r="H168" s="15" t="str">
        <f t="shared" si="5"/>
        <v/>
      </c>
      <c r="I168" s="15" t="str">
        <f>IF(D168="","",IFERROR(INDEX(Parâmetros!$B$4:$B$20,MATCH(C168,Parâmetros!$A$4:$A$20,0)),"sem taxa cadastrada"))</f>
        <v/>
      </c>
      <c r="J168" s="13" t="str">
        <f>IF(D168="","",IF(ISTEXT(I168),"⚠️ cadastrar taxa",IF(H168&gt;I168+Parâmetros!$B$2,"⚠️ taxa acima do contrato","✅")))</f>
        <v/>
      </c>
      <c r="K168" s="13" t="str">
        <f>IF(B168="","",IF(COUNTIF(Vendas!$F:$F,B168)=0,"❌ não lançada no caixa","✅"))</f>
        <v/>
      </c>
      <c r="L168" s="10"/>
    </row>
    <row r="169" spans="1:12" x14ac:dyDescent="0.35">
      <c r="A169" s="9"/>
      <c r="B169" s="12"/>
      <c r="C169" s="10"/>
      <c r="D169" s="11"/>
      <c r="E169" s="14" t="str">
        <f t="shared" si="4"/>
        <v/>
      </c>
      <c r="F169" s="11"/>
      <c r="G169" s="9"/>
      <c r="H169" s="15" t="str">
        <f t="shared" si="5"/>
        <v/>
      </c>
      <c r="I169" s="15" t="str">
        <f>IF(D169="","",IFERROR(INDEX(Parâmetros!$B$4:$B$20,MATCH(C169,Parâmetros!$A$4:$A$20,0)),"sem taxa cadastrada"))</f>
        <v/>
      </c>
      <c r="J169" s="13" t="str">
        <f>IF(D169="","",IF(ISTEXT(I169),"⚠️ cadastrar taxa",IF(H169&gt;I169+Parâmetros!$B$2,"⚠️ taxa acima do contrato","✅")))</f>
        <v/>
      </c>
      <c r="K169" s="13" t="str">
        <f>IF(B169="","",IF(COUNTIF(Vendas!$F:$F,B169)=0,"❌ não lançada no caixa","✅"))</f>
        <v/>
      </c>
      <c r="L169" s="10"/>
    </row>
    <row r="170" spans="1:12" x14ac:dyDescent="0.35">
      <c r="A170" s="9"/>
      <c r="B170" s="12"/>
      <c r="C170" s="10"/>
      <c r="D170" s="11"/>
      <c r="E170" s="14" t="str">
        <f t="shared" si="4"/>
        <v/>
      </c>
      <c r="F170" s="11"/>
      <c r="G170" s="9"/>
      <c r="H170" s="15" t="str">
        <f t="shared" si="5"/>
        <v/>
      </c>
      <c r="I170" s="15" t="str">
        <f>IF(D170="","",IFERROR(INDEX(Parâmetros!$B$4:$B$20,MATCH(C170,Parâmetros!$A$4:$A$20,0)),"sem taxa cadastrada"))</f>
        <v/>
      </c>
      <c r="J170" s="13" t="str">
        <f>IF(D170="","",IF(ISTEXT(I170),"⚠️ cadastrar taxa",IF(H170&gt;I170+Parâmetros!$B$2,"⚠️ taxa acima do contrato","✅")))</f>
        <v/>
      </c>
      <c r="K170" s="13" t="str">
        <f>IF(B170="","",IF(COUNTIF(Vendas!$F:$F,B170)=0,"❌ não lançada no caixa","✅"))</f>
        <v/>
      </c>
      <c r="L170" s="10"/>
    </row>
    <row r="171" spans="1:12" x14ac:dyDescent="0.35">
      <c r="A171" s="9"/>
      <c r="B171" s="12"/>
      <c r="C171" s="10"/>
      <c r="D171" s="11"/>
      <c r="E171" s="14" t="str">
        <f t="shared" si="4"/>
        <v/>
      </c>
      <c r="F171" s="11"/>
      <c r="G171" s="9"/>
      <c r="H171" s="15" t="str">
        <f t="shared" si="5"/>
        <v/>
      </c>
      <c r="I171" s="15" t="str">
        <f>IF(D171="","",IFERROR(INDEX(Parâmetros!$B$4:$B$20,MATCH(C171,Parâmetros!$A$4:$A$20,0)),"sem taxa cadastrada"))</f>
        <v/>
      </c>
      <c r="J171" s="13" t="str">
        <f>IF(D171="","",IF(ISTEXT(I171),"⚠️ cadastrar taxa",IF(H171&gt;I171+Parâmetros!$B$2,"⚠️ taxa acima do contrato","✅")))</f>
        <v/>
      </c>
      <c r="K171" s="13" t="str">
        <f>IF(B171="","",IF(COUNTIF(Vendas!$F:$F,B171)=0,"❌ não lançada no caixa","✅"))</f>
        <v/>
      </c>
      <c r="L171" s="10"/>
    </row>
    <row r="172" spans="1:12" x14ac:dyDescent="0.35">
      <c r="A172" s="9"/>
      <c r="B172" s="12"/>
      <c r="C172" s="10"/>
      <c r="D172" s="11"/>
      <c r="E172" s="14" t="str">
        <f t="shared" si="4"/>
        <v/>
      </c>
      <c r="F172" s="11"/>
      <c r="G172" s="9"/>
      <c r="H172" s="15" t="str">
        <f t="shared" si="5"/>
        <v/>
      </c>
      <c r="I172" s="15" t="str">
        <f>IF(D172="","",IFERROR(INDEX(Parâmetros!$B$4:$B$20,MATCH(C172,Parâmetros!$A$4:$A$20,0)),"sem taxa cadastrada"))</f>
        <v/>
      </c>
      <c r="J172" s="13" t="str">
        <f>IF(D172="","",IF(ISTEXT(I172),"⚠️ cadastrar taxa",IF(H172&gt;I172+Parâmetros!$B$2,"⚠️ taxa acima do contrato","✅")))</f>
        <v/>
      </c>
      <c r="K172" s="13" t="str">
        <f>IF(B172="","",IF(COUNTIF(Vendas!$F:$F,B172)=0,"❌ não lançada no caixa","✅"))</f>
        <v/>
      </c>
      <c r="L172" s="10"/>
    </row>
    <row r="173" spans="1:12" x14ac:dyDescent="0.35">
      <c r="A173" s="9"/>
      <c r="B173" s="12"/>
      <c r="C173" s="10"/>
      <c r="D173" s="11"/>
      <c r="E173" s="14" t="str">
        <f t="shared" si="4"/>
        <v/>
      </c>
      <c r="F173" s="11"/>
      <c r="G173" s="9"/>
      <c r="H173" s="15" t="str">
        <f t="shared" si="5"/>
        <v/>
      </c>
      <c r="I173" s="15" t="str">
        <f>IF(D173="","",IFERROR(INDEX(Parâmetros!$B$4:$B$20,MATCH(C173,Parâmetros!$A$4:$A$20,0)),"sem taxa cadastrada"))</f>
        <v/>
      </c>
      <c r="J173" s="13" t="str">
        <f>IF(D173="","",IF(ISTEXT(I173),"⚠️ cadastrar taxa",IF(H173&gt;I173+Parâmetros!$B$2,"⚠️ taxa acima do contrato","✅")))</f>
        <v/>
      </c>
      <c r="K173" s="13" t="str">
        <f>IF(B173="","",IF(COUNTIF(Vendas!$F:$F,B173)=0,"❌ não lançada no caixa","✅"))</f>
        <v/>
      </c>
      <c r="L173" s="10"/>
    </row>
    <row r="174" spans="1:12" x14ac:dyDescent="0.35">
      <c r="A174" s="9"/>
      <c r="B174" s="12"/>
      <c r="C174" s="10"/>
      <c r="D174" s="11"/>
      <c r="E174" s="14" t="str">
        <f t="shared" si="4"/>
        <v/>
      </c>
      <c r="F174" s="11"/>
      <c r="G174" s="9"/>
      <c r="H174" s="15" t="str">
        <f t="shared" si="5"/>
        <v/>
      </c>
      <c r="I174" s="15" t="str">
        <f>IF(D174="","",IFERROR(INDEX(Parâmetros!$B$4:$B$20,MATCH(C174,Parâmetros!$A$4:$A$20,0)),"sem taxa cadastrada"))</f>
        <v/>
      </c>
      <c r="J174" s="13" t="str">
        <f>IF(D174="","",IF(ISTEXT(I174),"⚠️ cadastrar taxa",IF(H174&gt;I174+Parâmetros!$B$2,"⚠️ taxa acima do contrato","✅")))</f>
        <v/>
      </c>
      <c r="K174" s="13" t="str">
        <f>IF(B174="","",IF(COUNTIF(Vendas!$F:$F,B174)=0,"❌ não lançada no caixa","✅"))</f>
        <v/>
      </c>
      <c r="L174" s="10"/>
    </row>
    <row r="175" spans="1:12" x14ac:dyDescent="0.35">
      <c r="A175" s="9"/>
      <c r="B175" s="12"/>
      <c r="C175" s="10"/>
      <c r="D175" s="11"/>
      <c r="E175" s="14" t="str">
        <f t="shared" si="4"/>
        <v/>
      </c>
      <c r="F175" s="11"/>
      <c r="G175" s="9"/>
      <c r="H175" s="15" t="str">
        <f t="shared" si="5"/>
        <v/>
      </c>
      <c r="I175" s="15" t="str">
        <f>IF(D175="","",IFERROR(INDEX(Parâmetros!$B$4:$B$20,MATCH(C175,Parâmetros!$A$4:$A$20,0)),"sem taxa cadastrada"))</f>
        <v/>
      </c>
      <c r="J175" s="13" t="str">
        <f>IF(D175="","",IF(ISTEXT(I175),"⚠️ cadastrar taxa",IF(H175&gt;I175+Parâmetros!$B$2,"⚠️ taxa acima do contrato","✅")))</f>
        <v/>
      </c>
      <c r="K175" s="13" t="str">
        <f>IF(B175="","",IF(COUNTIF(Vendas!$F:$F,B175)=0,"❌ não lançada no caixa","✅"))</f>
        <v/>
      </c>
      <c r="L175" s="10"/>
    </row>
    <row r="176" spans="1:12" x14ac:dyDescent="0.35">
      <c r="A176" s="9"/>
      <c r="B176" s="12"/>
      <c r="C176" s="10"/>
      <c r="D176" s="11"/>
      <c r="E176" s="14" t="str">
        <f t="shared" si="4"/>
        <v/>
      </c>
      <c r="F176" s="11"/>
      <c r="G176" s="9"/>
      <c r="H176" s="15" t="str">
        <f t="shared" si="5"/>
        <v/>
      </c>
      <c r="I176" s="15" t="str">
        <f>IF(D176="","",IFERROR(INDEX(Parâmetros!$B$4:$B$20,MATCH(C176,Parâmetros!$A$4:$A$20,0)),"sem taxa cadastrada"))</f>
        <v/>
      </c>
      <c r="J176" s="13" t="str">
        <f>IF(D176="","",IF(ISTEXT(I176),"⚠️ cadastrar taxa",IF(H176&gt;I176+Parâmetros!$B$2,"⚠️ taxa acima do contrato","✅")))</f>
        <v/>
      </c>
      <c r="K176" s="13" t="str">
        <f>IF(B176="","",IF(COUNTIF(Vendas!$F:$F,B176)=0,"❌ não lançada no caixa","✅"))</f>
        <v/>
      </c>
      <c r="L176" s="10"/>
    </row>
    <row r="177" spans="1:12" x14ac:dyDescent="0.35">
      <c r="A177" s="9"/>
      <c r="B177" s="12"/>
      <c r="C177" s="10"/>
      <c r="D177" s="11"/>
      <c r="E177" s="14" t="str">
        <f t="shared" si="4"/>
        <v/>
      </c>
      <c r="F177" s="11"/>
      <c r="G177" s="9"/>
      <c r="H177" s="15" t="str">
        <f t="shared" si="5"/>
        <v/>
      </c>
      <c r="I177" s="15" t="str">
        <f>IF(D177="","",IFERROR(INDEX(Parâmetros!$B$4:$B$20,MATCH(C177,Parâmetros!$A$4:$A$20,0)),"sem taxa cadastrada"))</f>
        <v/>
      </c>
      <c r="J177" s="13" t="str">
        <f>IF(D177="","",IF(ISTEXT(I177),"⚠️ cadastrar taxa",IF(H177&gt;I177+Parâmetros!$B$2,"⚠️ taxa acima do contrato","✅")))</f>
        <v/>
      </c>
      <c r="K177" s="13" t="str">
        <f>IF(B177="","",IF(COUNTIF(Vendas!$F:$F,B177)=0,"❌ não lançada no caixa","✅"))</f>
        <v/>
      </c>
      <c r="L177" s="10"/>
    </row>
    <row r="178" spans="1:12" x14ac:dyDescent="0.35">
      <c r="A178" s="9"/>
      <c r="B178" s="12"/>
      <c r="C178" s="10"/>
      <c r="D178" s="11"/>
      <c r="E178" s="14" t="str">
        <f t="shared" si="4"/>
        <v/>
      </c>
      <c r="F178" s="11"/>
      <c r="G178" s="9"/>
      <c r="H178" s="15" t="str">
        <f t="shared" si="5"/>
        <v/>
      </c>
      <c r="I178" s="15" t="str">
        <f>IF(D178="","",IFERROR(INDEX(Parâmetros!$B$4:$B$20,MATCH(C178,Parâmetros!$A$4:$A$20,0)),"sem taxa cadastrada"))</f>
        <v/>
      </c>
      <c r="J178" s="13" t="str">
        <f>IF(D178="","",IF(ISTEXT(I178),"⚠️ cadastrar taxa",IF(H178&gt;I178+Parâmetros!$B$2,"⚠️ taxa acima do contrato","✅")))</f>
        <v/>
      </c>
      <c r="K178" s="13" t="str">
        <f>IF(B178="","",IF(COUNTIF(Vendas!$F:$F,B178)=0,"❌ não lançada no caixa","✅"))</f>
        <v/>
      </c>
      <c r="L178" s="10"/>
    </row>
    <row r="179" spans="1:12" x14ac:dyDescent="0.35">
      <c r="A179" s="9"/>
      <c r="B179" s="12"/>
      <c r="C179" s="10"/>
      <c r="D179" s="11"/>
      <c r="E179" s="14" t="str">
        <f t="shared" si="4"/>
        <v/>
      </c>
      <c r="F179" s="11"/>
      <c r="G179" s="9"/>
      <c r="H179" s="15" t="str">
        <f t="shared" si="5"/>
        <v/>
      </c>
      <c r="I179" s="15" t="str">
        <f>IF(D179="","",IFERROR(INDEX(Parâmetros!$B$4:$B$20,MATCH(C179,Parâmetros!$A$4:$A$20,0)),"sem taxa cadastrada"))</f>
        <v/>
      </c>
      <c r="J179" s="13" t="str">
        <f>IF(D179="","",IF(ISTEXT(I179),"⚠️ cadastrar taxa",IF(H179&gt;I179+Parâmetros!$B$2,"⚠️ taxa acima do contrato","✅")))</f>
        <v/>
      </c>
      <c r="K179" s="13" t="str">
        <f>IF(B179="","",IF(COUNTIF(Vendas!$F:$F,B179)=0,"❌ não lançada no caixa","✅"))</f>
        <v/>
      </c>
      <c r="L179" s="10"/>
    </row>
    <row r="180" spans="1:12" x14ac:dyDescent="0.35">
      <c r="A180" s="9"/>
      <c r="B180" s="12"/>
      <c r="C180" s="10"/>
      <c r="D180" s="11"/>
      <c r="E180" s="14" t="str">
        <f t="shared" si="4"/>
        <v/>
      </c>
      <c r="F180" s="11"/>
      <c r="G180" s="9"/>
      <c r="H180" s="15" t="str">
        <f t="shared" si="5"/>
        <v/>
      </c>
      <c r="I180" s="15" t="str">
        <f>IF(D180="","",IFERROR(INDEX(Parâmetros!$B$4:$B$20,MATCH(C180,Parâmetros!$A$4:$A$20,0)),"sem taxa cadastrada"))</f>
        <v/>
      </c>
      <c r="J180" s="13" t="str">
        <f>IF(D180="","",IF(ISTEXT(I180),"⚠️ cadastrar taxa",IF(H180&gt;I180+Parâmetros!$B$2,"⚠️ taxa acima do contrato","✅")))</f>
        <v/>
      </c>
      <c r="K180" s="13" t="str">
        <f>IF(B180="","",IF(COUNTIF(Vendas!$F:$F,B180)=0,"❌ não lançada no caixa","✅"))</f>
        <v/>
      </c>
      <c r="L180" s="10"/>
    </row>
    <row r="181" spans="1:12" x14ac:dyDescent="0.35">
      <c r="A181" s="9"/>
      <c r="B181" s="12"/>
      <c r="C181" s="10"/>
      <c r="D181" s="11"/>
      <c r="E181" s="14" t="str">
        <f t="shared" si="4"/>
        <v/>
      </c>
      <c r="F181" s="11"/>
      <c r="G181" s="9"/>
      <c r="H181" s="15" t="str">
        <f t="shared" si="5"/>
        <v/>
      </c>
      <c r="I181" s="15" t="str">
        <f>IF(D181="","",IFERROR(INDEX(Parâmetros!$B$4:$B$20,MATCH(C181,Parâmetros!$A$4:$A$20,0)),"sem taxa cadastrada"))</f>
        <v/>
      </c>
      <c r="J181" s="13" t="str">
        <f>IF(D181="","",IF(ISTEXT(I181),"⚠️ cadastrar taxa",IF(H181&gt;I181+Parâmetros!$B$2,"⚠️ taxa acima do contrato","✅")))</f>
        <v/>
      </c>
      <c r="K181" s="13" t="str">
        <f>IF(B181="","",IF(COUNTIF(Vendas!$F:$F,B181)=0,"❌ não lançada no caixa","✅"))</f>
        <v/>
      </c>
      <c r="L181" s="10"/>
    </row>
    <row r="182" spans="1:12" x14ac:dyDescent="0.35">
      <c r="A182" s="9"/>
      <c r="B182" s="12"/>
      <c r="C182" s="10"/>
      <c r="D182" s="11"/>
      <c r="E182" s="14" t="str">
        <f t="shared" si="4"/>
        <v/>
      </c>
      <c r="F182" s="11"/>
      <c r="G182" s="9"/>
      <c r="H182" s="15" t="str">
        <f t="shared" si="5"/>
        <v/>
      </c>
      <c r="I182" s="15" t="str">
        <f>IF(D182="","",IFERROR(INDEX(Parâmetros!$B$4:$B$20,MATCH(C182,Parâmetros!$A$4:$A$20,0)),"sem taxa cadastrada"))</f>
        <v/>
      </c>
      <c r="J182" s="13" t="str">
        <f>IF(D182="","",IF(ISTEXT(I182),"⚠️ cadastrar taxa",IF(H182&gt;I182+Parâmetros!$B$2,"⚠️ taxa acima do contrato","✅")))</f>
        <v/>
      </c>
      <c r="K182" s="13" t="str">
        <f>IF(B182="","",IF(COUNTIF(Vendas!$F:$F,B182)=0,"❌ não lançada no caixa","✅"))</f>
        <v/>
      </c>
      <c r="L182" s="10"/>
    </row>
    <row r="183" spans="1:12" x14ac:dyDescent="0.35">
      <c r="A183" s="9"/>
      <c r="B183" s="12"/>
      <c r="C183" s="10"/>
      <c r="D183" s="11"/>
      <c r="E183" s="14" t="str">
        <f t="shared" si="4"/>
        <v/>
      </c>
      <c r="F183" s="11"/>
      <c r="G183" s="9"/>
      <c r="H183" s="15" t="str">
        <f t="shared" si="5"/>
        <v/>
      </c>
      <c r="I183" s="15" t="str">
        <f>IF(D183="","",IFERROR(INDEX(Parâmetros!$B$4:$B$20,MATCH(C183,Parâmetros!$A$4:$A$20,0)),"sem taxa cadastrada"))</f>
        <v/>
      </c>
      <c r="J183" s="13" t="str">
        <f>IF(D183="","",IF(ISTEXT(I183),"⚠️ cadastrar taxa",IF(H183&gt;I183+Parâmetros!$B$2,"⚠️ taxa acima do contrato","✅")))</f>
        <v/>
      </c>
      <c r="K183" s="13" t="str">
        <f>IF(B183="","",IF(COUNTIF(Vendas!$F:$F,B183)=0,"❌ não lançada no caixa","✅"))</f>
        <v/>
      </c>
      <c r="L183" s="10"/>
    </row>
    <row r="184" spans="1:12" x14ac:dyDescent="0.35">
      <c r="A184" s="9"/>
      <c r="B184" s="12"/>
      <c r="C184" s="10"/>
      <c r="D184" s="11"/>
      <c r="E184" s="14" t="str">
        <f t="shared" si="4"/>
        <v/>
      </c>
      <c r="F184" s="11"/>
      <c r="G184" s="9"/>
      <c r="H184" s="15" t="str">
        <f t="shared" si="5"/>
        <v/>
      </c>
      <c r="I184" s="15" t="str">
        <f>IF(D184="","",IFERROR(INDEX(Parâmetros!$B$4:$B$20,MATCH(C184,Parâmetros!$A$4:$A$20,0)),"sem taxa cadastrada"))</f>
        <v/>
      </c>
      <c r="J184" s="13" t="str">
        <f>IF(D184="","",IF(ISTEXT(I184),"⚠️ cadastrar taxa",IF(H184&gt;I184+Parâmetros!$B$2,"⚠️ taxa acima do contrato","✅")))</f>
        <v/>
      </c>
      <c r="K184" s="13" t="str">
        <f>IF(B184="","",IF(COUNTIF(Vendas!$F:$F,B184)=0,"❌ não lançada no caixa","✅"))</f>
        <v/>
      </c>
      <c r="L184" s="10"/>
    </row>
    <row r="185" spans="1:12" x14ac:dyDescent="0.35">
      <c r="A185" s="9"/>
      <c r="B185" s="12"/>
      <c r="C185" s="10"/>
      <c r="D185" s="11"/>
      <c r="E185" s="14" t="str">
        <f t="shared" si="4"/>
        <v/>
      </c>
      <c r="F185" s="11"/>
      <c r="G185" s="9"/>
      <c r="H185" s="15" t="str">
        <f t="shared" si="5"/>
        <v/>
      </c>
      <c r="I185" s="15" t="str">
        <f>IF(D185="","",IFERROR(INDEX(Parâmetros!$B$4:$B$20,MATCH(C185,Parâmetros!$A$4:$A$20,0)),"sem taxa cadastrada"))</f>
        <v/>
      </c>
      <c r="J185" s="13" t="str">
        <f>IF(D185="","",IF(ISTEXT(I185),"⚠️ cadastrar taxa",IF(H185&gt;I185+Parâmetros!$B$2,"⚠️ taxa acima do contrato","✅")))</f>
        <v/>
      </c>
      <c r="K185" s="13" t="str">
        <f>IF(B185="","",IF(COUNTIF(Vendas!$F:$F,B185)=0,"❌ não lançada no caixa","✅"))</f>
        <v/>
      </c>
      <c r="L185" s="10"/>
    </row>
    <row r="186" spans="1:12" x14ac:dyDescent="0.35">
      <c r="A186" s="9"/>
      <c r="B186" s="12"/>
      <c r="C186" s="10"/>
      <c r="D186" s="11"/>
      <c r="E186" s="14" t="str">
        <f t="shared" si="4"/>
        <v/>
      </c>
      <c r="F186" s="11"/>
      <c r="G186" s="9"/>
      <c r="H186" s="15" t="str">
        <f t="shared" si="5"/>
        <v/>
      </c>
      <c r="I186" s="15" t="str">
        <f>IF(D186="","",IFERROR(INDEX(Parâmetros!$B$4:$B$20,MATCH(C186,Parâmetros!$A$4:$A$20,0)),"sem taxa cadastrada"))</f>
        <v/>
      </c>
      <c r="J186" s="13" t="str">
        <f>IF(D186="","",IF(ISTEXT(I186),"⚠️ cadastrar taxa",IF(H186&gt;I186+Parâmetros!$B$2,"⚠️ taxa acima do contrato","✅")))</f>
        <v/>
      </c>
      <c r="K186" s="13" t="str">
        <f>IF(B186="","",IF(COUNTIF(Vendas!$F:$F,B186)=0,"❌ não lançada no caixa","✅"))</f>
        <v/>
      </c>
      <c r="L186" s="10"/>
    </row>
    <row r="187" spans="1:12" x14ac:dyDescent="0.35">
      <c r="A187" s="9"/>
      <c r="B187" s="12"/>
      <c r="C187" s="10"/>
      <c r="D187" s="11"/>
      <c r="E187" s="14" t="str">
        <f t="shared" si="4"/>
        <v/>
      </c>
      <c r="F187" s="11"/>
      <c r="G187" s="9"/>
      <c r="H187" s="15" t="str">
        <f t="shared" si="5"/>
        <v/>
      </c>
      <c r="I187" s="15" t="str">
        <f>IF(D187="","",IFERROR(INDEX(Parâmetros!$B$4:$B$20,MATCH(C187,Parâmetros!$A$4:$A$20,0)),"sem taxa cadastrada"))</f>
        <v/>
      </c>
      <c r="J187" s="13" t="str">
        <f>IF(D187="","",IF(ISTEXT(I187),"⚠️ cadastrar taxa",IF(H187&gt;I187+Parâmetros!$B$2,"⚠️ taxa acima do contrato","✅")))</f>
        <v/>
      </c>
      <c r="K187" s="13" t="str">
        <f>IF(B187="","",IF(COUNTIF(Vendas!$F:$F,B187)=0,"❌ não lançada no caixa","✅"))</f>
        <v/>
      </c>
      <c r="L187" s="10"/>
    </row>
    <row r="188" spans="1:12" x14ac:dyDescent="0.35">
      <c r="A188" s="9"/>
      <c r="B188" s="12"/>
      <c r="C188" s="10"/>
      <c r="D188" s="11"/>
      <c r="E188" s="14" t="str">
        <f t="shared" si="4"/>
        <v/>
      </c>
      <c r="F188" s="11"/>
      <c r="G188" s="9"/>
      <c r="H188" s="15" t="str">
        <f t="shared" si="5"/>
        <v/>
      </c>
      <c r="I188" s="15" t="str">
        <f>IF(D188="","",IFERROR(INDEX(Parâmetros!$B$4:$B$20,MATCH(C188,Parâmetros!$A$4:$A$20,0)),"sem taxa cadastrada"))</f>
        <v/>
      </c>
      <c r="J188" s="13" t="str">
        <f>IF(D188="","",IF(ISTEXT(I188),"⚠️ cadastrar taxa",IF(H188&gt;I188+Parâmetros!$B$2,"⚠️ taxa acima do contrato","✅")))</f>
        <v/>
      </c>
      <c r="K188" s="13" t="str">
        <f>IF(B188="","",IF(COUNTIF(Vendas!$F:$F,B188)=0,"❌ não lançada no caixa","✅"))</f>
        <v/>
      </c>
      <c r="L188" s="10"/>
    </row>
    <row r="189" spans="1:12" x14ac:dyDescent="0.35">
      <c r="A189" s="9"/>
      <c r="B189" s="12"/>
      <c r="C189" s="10"/>
      <c r="D189" s="11"/>
      <c r="E189" s="14" t="str">
        <f t="shared" si="4"/>
        <v/>
      </c>
      <c r="F189" s="11"/>
      <c r="G189" s="9"/>
      <c r="H189" s="15" t="str">
        <f t="shared" si="5"/>
        <v/>
      </c>
      <c r="I189" s="15" t="str">
        <f>IF(D189="","",IFERROR(INDEX(Parâmetros!$B$4:$B$20,MATCH(C189,Parâmetros!$A$4:$A$20,0)),"sem taxa cadastrada"))</f>
        <v/>
      </c>
      <c r="J189" s="13" t="str">
        <f>IF(D189="","",IF(ISTEXT(I189),"⚠️ cadastrar taxa",IF(H189&gt;I189+Parâmetros!$B$2,"⚠️ taxa acima do contrato","✅")))</f>
        <v/>
      </c>
      <c r="K189" s="13" t="str">
        <f>IF(B189="","",IF(COUNTIF(Vendas!$F:$F,B189)=0,"❌ não lançada no caixa","✅"))</f>
        <v/>
      </c>
      <c r="L189" s="10"/>
    </row>
    <row r="190" spans="1:12" x14ac:dyDescent="0.35">
      <c r="A190" s="9"/>
      <c r="B190" s="12"/>
      <c r="C190" s="10"/>
      <c r="D190" s="11"/>
      <c r="E190" s="14" t="str">
        <f t="shared" si="4"/>
        <v/>
      </c>
      <c r="F190" s="11"/>
      <c r="G190" s="9"/>
      <c r="H190" s="15" t="str">
        <f t="shared" si="5"/>
        <v/>
      </c>
      <c r="I190" s="15" t="str">
        <f>IF(D190="","",IFERROR(INDEX(Parâmetros!$B$4:$B$20,MATCH(C190,Parâmetros!$A$4:$A$20,0)),"sem taxa cadastrada"))</f>
        <v/>
      </c>
      <c r="J190" s="13" t="str">
        <f>IF(D190="","",IF(ISTEXT(I190),"⚠️ cadastrar taxa",IF(H190&gt;I190+Parâmetros!$B$2,"⚠️ taxa acima do contrato","✅")))</f>
        <v/>
      </c>
      <c r="K190" s="13" t="str">
        <f>IF(B190="","",IF(COUNTIF(Vendas!$F:$F,B190)=0,"❌ não lançada no caixa","✅"))</f>
        <v/>
      </c>
      <c r="L190" s="10"/>
    </row>
    <row r="191" spans="1:12" x14ac:dyDescent="0.35">
      <c r="A191" s="9"/>
      <c r="B191" s="12"/>
      <c r="C191" s="10"/>
      <c r="D191" s="11"/>
      <c r="E191" s="14" t="str">
        <f t="shared" si="4"/>
        <v/>
      </c>
      <c r="F191" s="11"/>
      <c r="G191" s="9"/>
      <c r="H191" s="15" t="str">
        <f t="shared" si="5"/>
        <v/>
      </c>
      <c r="I191" s="15" t="str">
        <f>IF(D191="","",IFERROR(INDEX(Parâmetros!$B$4:$B$20,MATCH(C191,Parâmetros!$A$4:$A$20,0)),"sem taxa cadastrada"))</f>
        <v/>
      </c>
      <c r="J191" s="13" t="str">
        <f>IF(D191="","",IF(ISTEXT(I191),"⚠️ cadastrar taxa",IF(H191&gt;I191+Parâmetros!$B$2,"⚠️ taxa acima do contrato","✅")))</f>
        <v/>
      </c>
      <c r="K191" s="13" t="str">
        <f>IF(B191="","",IF(COUNTIF(Vendas!$F:$F,B191)=0,"❌ não lançada no caixa","✅"))</f>
        <v/>
      </c>
      <c r="L191" s="10"/>
    </row>
    <row r="192" spans="1:12" x14ac:dyDescent="0.35">
      <c r="A192" s="9"/>
      <c r="B192" s="12"/>
      <c r="C192" s="10"/>
      <c r="D192" s="11"/>
      <c r="E192" s="14" t="str">
        <f t="shared" si="4"/>
        <v/>
      </c>
      <c r="F192" s="11"/>
      <c r="G192" s="9"/>
      <c r="H192" s="15" t="str">
        <f t="shared" si="5"/>
        <v/>
      </c>
      <c r="I192" s="15" t="str">
        <f>IF(D192="","",IFERROR(INDEX(Parâmetros!$B$4:$B$20,MATCH(C192,Parâmetros!$A$4:$A$20,0)),"sem taxa cadastrada"))</f>
        <v/>
      </c>
      <c r="J192" s="13" t="str">
        <f>IF(D192="","",IF(ISTEXT(I192),"⚠️ cadastrar taxa",IF(H192&gt;I192+Parâmetros!$B$2,"⚠️ taxa acima do contrato","✅")))</f>
        <v/>
      </c>
      <c r="K192" s="13" t="str">
        <f>IF(B192="","",IF(COUNTIF(Vendas!$F:$F,B192)=0,"❌ não lançada no caixa","✅"))</f>
        <v/>
      </c>
      <c r="L192" s="10"/>
    </row>
    <row r="193" spans="1:12" x14ac:dyDescent="0.35">
      <c r="A193" s="9"/>
      <c r="B193" s="12"/>
      <c r="C193" s="10"/>
      <c r="D193" s="11"/>
      <c r="E193" s="14" t="str">
        <f t="shared" si="4"/>
        <v/>
      </c>
      <c r="F193" s="11"/>
      <c r="G193" s="9"/>
      <c r="H193" s="15" t="str">
        <f t="shared" si="5"/>
        <v/>
      </c>
      <c r="I193" s="15" t="str">
        <f>IF(D193="","",IFERROR(INDEX(Parâmetros!$B$4:$B$20,MATCH(C193,Parâmetros!$A$4:$A$20,0)),"sem taxa cadastrada"))</f>
        <v/>
      </c>
      <c r="J193" s="13" t="str">
        <f>IF(D193="","",IF(ISTEXT(I193),"⚠️ cadastrar taxa",IF(H193&gt;I193+Parâmetros!$B$2,"⚠️ taxa acima do contrato","✅")))</f>
        <v/>
      </c>
      <c r="K193" s="13" t="str">
        <f>IF(B193="","",IF(COUNTIF(Vendas!$F:$F,B193)=0,"❌ não lançada no caixa","✅"))</f>
        <v/>
      </c>
      <c r="L193" s="10"/>
    </row>
    <row r="194" spans="1:12" x14ac:dyDescent="0.35">
      <c r="A194" s="9"/>
      <c r="B194" s="12"/>
      <c r="C194" s="10"/>
      <c r="D194" s="11"/>
      <c r="E194" s="14" t="str">
        <f t="shared" ref="E194:E257" si="6">IF(D194="","",D194-F194)</f>
        <v/>
      </c>
      <c r="F194" s="11"/>
      <c r="G194" s="9"/>
      <c r="H194" s="15" t="str">
        <f t="shared" ref="H194:H257" si="7">IF(D194="","",IF(D194=0,0,E194/D194))</f>
        <v/>
      </c>
      <c r="I194" s="15" t="str">
        <f>IF(D194="","",IFERROR(INDEX(Parâmetros!$B$4:$B$20,MATCH(C194,Parâmetros!$A$4:$A$20,0)),"sem taxa cadastrada"))</f>
        <v/>
      </c>
      <c r="J194" s="13" t="str">
        <f>IF(D194="","",IF(ISTEXT(I194),"⚠️ cadastrar taxa",IF(H194&gt;I194+Parâmetros!$B$2,"⚠️ taxa acima do contrato","✅")))</f>
        <v/>
      </c>
      <c r="K194" s="13" t="str">
        <f>IF(B194="","",IF(COUNTIF(Vendas!$F:$F,B194)=0,"❌ não lançada no caixa","✅"))</f>
        <v/>
      </c>
      <c r="L194" s="10"/>
    </row>
    <row r="195" spans="1:12" x14ac:dyDescent="0.35">
      <c r="A195" s="9"/>
      <c r="B195" s="12"/>
      <c r="C195" s="10"/>
      <c r="D195" s="11"/>
      <c r="E195" s="14" t="str">
        <f t="shared" si="6"/>
        <v/>
      </c>
      <c r="F195" s="11"/>
      <c r="G195" s="9"/>
      <c r="H195" s="15" t="str">
        <f t="shared" si="7"/>
        <v/>
      </c>
      <c r="I195" s="15" t="str">
        <f>IF(D195="","",IFERROR(INDEX(Parâmetros!$B$4:$B$20,MATCH(C195,Parâmetros!$A$4:$A$20,0)),"sem taxa cadastrada"))</f>
        <v/>
      </c>
      <c r="J195" s="13" t="str">
        <f>IF(D195="","",IF(ISTEXT(I195),"⚠️ cadastrar taxa",IF(H195&gt;I195+Parâmetros!$B$2,"⚠️ taxa acima do contrato","✅")))</f>
        <v/>
      </c>
      <c r="K195" s="13" t="str">
        <f>IF(B195="","",IF(COUNTIF(Vendas!$F:$F,B195)=0,"❌ não lançada no caixa","✅"))</f>
        <v/>
      </c>
      <c r="L195" s="10"/>
    </row>
    <row r="196" spans="1:12" x14ac:dyDescent="0.35">
      <c r="A196" s="9"/>
      <c r="B196" s="12"/>
      <c r="C196" s="10"/>
      <c r="D196" s="11"/>
      <c r="E196" s="14" t="str">
        <f t="shared" si="6"/>
        <v/>
      </c>
      <c r="F196" s="11"/>
      <c r="G196" s="9"/>
      <c r="H196" s="15" t="str">
        <f t="shared" si="7"/>
        <v/>
      </c>
      <c r="I196" s="15" t="str">
        <f>IF(D196="","",IFERROR(INDEX(Parâmetros!$B$4:$B$20,MATCH(C196,Parâmetros!$A$4:$A$20,0)),"sem taxa cadastrada"))</f>
        <v/>
      </c>
      <c r="J196" s="13" t="str">
        <f>IF(D196="","",IF(ISTEXT(I196),"⚠️ cadastrar taxa",IF(H196&gt;I196+Parâmetros!$B$2,"⚠️ taxa acima do contrato","✅")))</f>
        <v/>
      </c>
      <c r="K196" s="13" t="str">
        <f>IF(B196="","",IF(COUNTIF(Vendas!$F:$F,B196)=0,"❌ não lançada no caixa","✅"))</f>
        <v/>
      </c>
      <c r="L196" s="10"/>
    </row>
    <row r="197" spans="1:12" x14ac:dyDescent="0.35">
      <c r="A197" s="9"/>
      <c r="B197" s="12"/>
      <c r="C197" s="10"/>
      <c r="D197" s="11"/>
      <c r="E197" s="14" t="str">
        <f t="shared" si="6"/>
        <v/>
      </c>
      <c r="F197" s="11"/>
      <c r="G197" s="9"/>
      <c r="H197" s="15" t="str">
        <f t="shared" si="7"/>
        <v/>
      </c>
      <c r="I197" s="15" t="str">
        <f>IF(D197="","",IFERROR(INDEX(Parâmetros!$B$4:$B$20,MATCH(C197,Parâmetros!$A$4:$A$20,0)),"sem taxa cadastrada"))</f>
        <v/>
      </c>
      <c r="J197" s="13" t="str">
        <f>IF(D197="","",IF(ISTEXT(I197),"⚠️ cadastrar taxa",IF(H197&gt;I197+Parâmetros!$B$2,"⚠️ taxa acima do contrato","✅")))</f>
        <v/>
      </c>
      <c r="K197" s="13" t="str">
        <f>IF(B197="","",IF(COUNTIF(Vendas!$F:$F,B197)=0,"❌ não lançada no caixa","✅"))</f>
        <v/>
      </c>
      <c r="L197" s="10"/>
    </row>
    <row r="198" spans="1:12" x14ac:dyDescent="0.35">
      <c r="A198" s="9"/>
      <c r="B198" s="12"/>
      <c r="C198" s="10"/>
      <c r="D198" s="11"/>
      <c r="E198" s="14" t="str">
        <f t="shared" si="6"/>
        <v/>
      </c>
      <c r="F198" s="11"/>
      <c r="G198" s="9"/>
      <c r="H198" s="15" t="str">
        <f t="shared" si="7"/>
        <v/>
      </c>
      <c r="I198" s="15" t="str">
        <f>IF(D198="","",IFERROR(INDEX(Parâmetros!$B$4:$B$20,MATCH(C198,Parâmetros!$A$4:$A$20,0)),"sem taxa cadastrada"))</f>
        <v/>
      </c>
      <c r="J198" s="13" t="str">
        <f>IF(D198="","",IF(ISTEXT(I198),"⚠️ cadastrar taxa",IF(H198&gt;I198+Parâmetros!$B$2,"⚠️ taxa acima do contrato","✅")))</f>
        <v/>
      </c>
      <c r="K198" s="13" t="str">
        <f>IF(B198="","",IF(COUNTIF(Vendas!$F:$F,B198)=0,"❌ não lançada no caixa","✅"))</f>
        <v/>
      </c>
      <c r="L198" s="10"/>
    </row>
    <row r="199" spans="1:12" x14ac:dyDescent="0.35">
      <c r="A199" s="9"/>
      <c r="B199" s="12"/>
      <c r="C199" s="10"/>
      <c r="D199" s="11"/>
      <c r="E199" s="14" t="str">
        <f t="shared" si="6"/>
        <v/>
      </c>
      <c r="F199" s="11"/>
      <c r="G199" s="9"/>
      <c r="H199" s="15" t="str">
        <f t="shared" si="7"/>
        <v/>
      </c>
      <c r="I199" s="15" t="str">
        <f>IF(D199="","",IFERROR(INDEX(Parâmetros!$B$4:$B$20,MATCH(C199,Parâmetros!$A$4:$A$20,0)),"sem taxa cadastrada"))</f>
        <v/>
      </c>
      <c r="J199" s="13" t="str">
        <f>IF(D199="","",IF(ISTEXT(I199),"⚠️ cadastrar taxa",IF(H199&gt;I199+Parâmetros!$B$2,"⚠️ taxa acima do contrato","✅")))</f>
        <v/>
      </c>
      <c r="K199" s="13" t="str">
        <f>IF(B199="","",IF(COUNTIF(Vendas!$F:$F,B199)=0,"❌ não lançada no caixa","✅"))</f>
        <v/>
      </c>
      <c r="L199" s="10"/>
    </row>
    <row r="200" spans="1:12" x14ac:dyDescent="0.35">
      <c r="A200" s="9"/>
      <c r="B200" s="12"/>
      <c r="C200" s="10"/>
      <c r="D200" s="11"/>
      <c r="E200" s="14" t="str">
        <f t="shared" si="6"/>
        <v/>
      </c>
      <c r="F200" s="11"/>
      <c r="G200" s="9"/>
      <c r="H200" s="15" t="str">
        <f t="shared" si="7"/>
        <v/>
      </c>
      <c r="I200" s="15" t="str">
        <f>IF(D200="","",IFERROR(INDEX(Parâmetros!$B$4:$B$20,MATCH(C200,Parâmetros!$A$4:$A$20,0)),"sem taxa cadastrada"))</f>
        <v/>
      </c>
      <c r="J200" s="13" t="str">
        <f>IF(D200="","",IF(ISTEXT(I200),"⚠️ cadastrar taxa",IF(H200&gt;I200+Parâmetros!$B$2,"⚠️ taxa acima do contrato","✅")))</f>
        <v/>
      </c>
      <c r="K200" s="13" t="str">
        <f>IF(B200="","",IF(COUNTIF(Vendas!$F:$F,B200)=0,"❌ não lançada no caixa","✅"))</f>
        <v/>
      </c>
      <c r="L200" s="10"/>
    </row>
    <row r="201" spans="1:12" x14ac:dyDescent="0.35">
      <c r="A201" s="9"/>
      <c r="B201" s="12"/>
      <c r="C201" s="10"/>
      <c r="D201" s="11"/>
      <c r="E201" s="14" t="str">
        <f t="shared" si="6"/>
        <v/>
      </c>
      <c r="F201" s="11"/>
      <c r="G201" s="9"/>
      <c r="H201" s="15" t="str">
        <f t="shared" si="7"/>
        <v/>
      </c>
      <c r="I201" s="15" t="str">
        <f>IF(D201="","",IFERROR(INDEX(Parâmetros!$B$4:$B$20,MATCH(C201,Parâmetros!$A$4:$A$20,0)),"sem taxa cadastrada"))</f>
        <v/>
      </c>
      <c r="J201" s="13" t="str">
        <f>IF(D201="","",IF(ISTEXT(I201),"⚠️ cadastrar taxa",IF(H201&gt;I201+Parâmetros!$B$2,"⚠️ taxa acima do contrato","✅")))</f>
        <v/>
      </c>
      <c r="K201" s="13" t="str">
        <f>IF(B201="","",IF(COUNTIF(Vendas!$F:$F,B201)=0,"❌ não lançada no caixa","✅"))</f>
        <v/>
      </c>
      <c r="L201" s="10"/>
    </row>
    <row r="202" spans="1:12" x14ac:dyDescent="0.35">
      <c r="A202" s="9"/>
      <c r="B202" s="12"/>
      <c r="C202" s="10"/>
      <c r="D202" s="11"/>
      <c r="E202" s="14" t="str">
        <f t="shared" si="6"/>
        <v/>
      </c>
      <c r="F202" s="11"/>
      <c r="G202" s="9"/>
      <c r="H202" s="15" t="str">
        <f t="shared" si="7"/>
        <v/>
      </c>
      <c r="I202" s="15" t="str">
        <f>IF(D202="","",IFERROR(INDEX(Parâmetros!$B$4:$B$20,MATCH(C202,Parâmetros!$A$4:$A$20,0)),"sem taxa cadastrada"))</f>
        <v/>
      </c>
      <c r="J202" s="13" t="str">
        <f>IF(D202="","",IF(ISTEXT(I202),"⚠️ cadastrar taxa",IF(H202&gt;I202+Parâmetros!$B$2,"⚠️ taxa acima do contrato","✅")))</f>
        <v/>
      </c>
      <c r="K202" s="13" t="str">
        <f>IF(B202="","",IF(COUNTIF(Vendas!$F:$F,B202)=0,"❌ não lançada no caixa","✅"))</f>
        <v/>
      </c>
      <c r="L202" s="10"/>
    </row>
    <row r="203" spans="1:12" x14ac:dyDescent="0.35">
      <c r="A203" s="9"/>
      <c r="B203" s="12"/>
      <c r="C203" s="10"/>
      <c r="D203" s="11"/>
      <c r="E203" s="14" t="str">
        <f t="shared" si="6"/>
        <v/>
      </c>
      <c r="F203" s="11"/>
      <c r="G203" s="9"/>
      <c r="H203" s="15" t="str">
        <f t="shared" si="7"/>
        <v/>
      </c>
      <c r="I203" s="15" t="str">
        <f>IF(D203="","",IFERROR(INDEX(Parâmetros!$B$4:$B$20,MATCH(C203,Parâmetros!$A$4:$A$20,0)),"sem taxa cadastrada"))</f>
        <v/>
      </c>
      <c r="J203" s="13" t="str">
        <f>IF(D203="","",IF(ISTEXT(I203),"⚠️ cadastrar taxa",IF(H203&gt;I203+Parâmetros!$B$2,"⚠️ taxa acima do contrato","✅")))</f>
        <v/>
      </c>
      <c r="K203" s="13" t="str">
        <f>IF(B203="","",IF(COUNTIF(Vendas!$F:$F,B203)=0,"❌ não lançada no caixa","✅"))</f>
        <v/>
      </c>
      <c r="L203" s="10"/>
    </row>
    <row r="204" spans="1:12" x14ac:dyDescent="0.35">
      <c r="A204" s="9"/>
      <c r="B204" s="12"/>
      <c r="C204" s="10"/>
      <c r="D204" s="11"/>
      <c r="E204" s="14" t="str">
        <f t="shared" si="6"/>
        <v/>
      </c>
      <c r="F204" s="11"/>
      <c r="G204" s="9"/>
      <c r="H204" s="15" t="str">
        <f t="shared" si="7"/>
        <v/>
      </c>
      <c r="I204" s="15" t="str">
        <f>IF(D204="","",IFERROR(INDEX(Parâmetros!$B$4:$B$20,MATCH(C204,Parâmetros!$A$4:$A$20,0)),"sem taxa cadastrada"))</f>
        <v/>
      </c>
      <c r="J204" s="13" t="str">
        <f>IF(D204="","",IF(ISTEXT(I204),"⚠️ cadastrar taxa",IF(H204&gt;I204+Parâmetros!$B$2,"⚠️ taxa acima do contrato","✅")))</f>
        <v/>
      </c>
      <c r="K204" s="13" t="str">
        <f>IF(B204="","",IF(COUNTIF(Vendas!$F:$F,B204)=0,"❌ não lançada no caixa","✅"))</f>
        <v/>
      </c>
      <c r="L204" s="10"/>
    </row>
    <row r="205" spans="1:12" x14ac:dyDescent="0.35">
      <c r="A205" s="9"/>
      <c r="B205" s="12"/>
      <c r="C205" s="10"/>
      <c r="D205" s="11"/>
      <c r="E205" s="14" t="str">
        <f t="shared" si="6"/>
        <v/>
      </c>
      <c r="F205" s="11"/>
      <c r="G205" s="9"/>
      <c r="H205" s="15" t="str">
        <f t="shared" si="7"/>
        <v/>
      </c>
      <c r="I205" s="15" t="str">
        <f>IF(D205="","",IFERROR(INDEX(Parâmetros!$B$4:$B$20,MATCH(C205,Parâmetros!$A$4:$A$20,0)),"sem taxa cadastrada"))</f>
        <v/>
      </c>
      <c r="J205" s="13" t="str">
        <f>IF(D205="","",IF(ISTEXT(I205),"⚠️ cadastrar taxa",IF(H205&gt;I205+Parâmetros!$B$2,"⚠️ taxa acima do contrato","✅")))</f>
        <v/>
      </c>
      <c r="K205" s="13" t="str">
        <f>IF(B205="","",IF(COUNTIF(Vendas!$F:$F,B205)=0,"❌ não lançada no caixa","✅"))</f>
        <v/>
      </c>
      <c r="L205" s="10"/>
    </row>
    <row r="206" spans="1:12" x14ac:dyDescent="0.35">
      <c r="A206" s="9"/>
      <c r="B206" s="12"/>
      <c r="C206" s="10"/>
      <c r="D206" s="11"/>
      <c r="E206" s="14" t="str">
        <f t="shared" si="6"/>
        <v/>
      </c>
      <c r="F206" s="11"/>
      <c r="G206" s="9"/>
      <c r="H206" s="15" t="str">
        <f t="shared" si="7"/>
        <v/>
      </c>
      <c r="I206" s="15" t="str">
        <f>IF(D206="","",IFERROR(INDEX(Parâmetros!$B$4:$B$20,MATCH(C206,Parâmetros!$A$4:$A$20,0)),"sem taxa cadastrada"))</f>
        <v/>
      </c>
      <c r="J206" s="13" t="str">
        <f>IF(D206="","",IF(ISTEXT(I206),"⚠️ cadastrar taxa",IF(H206&gt;I206+Parâmetros!$B$2,"⚠️ taxa acima do contrato","✅")))</f>
        <v/>
      </c>
      <c r="K206" s="13" t="str">
        <f>IF(B206="","",IF(COUNTIF(Vendas!$F:$F,B206)=0,"❌ não lançada no caixa","✅"))</f>
        <v/>
      </c>
      <c r="L206" s="10"/>
    </row>
    <row r="207" spans="1:12" x14ac:dyDescent="0.35">
      <c r="A207" s="9"/>
      <c r="B207" s="12"/>
      <c r="C207" s="10"/>
      <c r="D207" s="11"/>
      <c r="E207" s="14" t="str">
        <f t="shared" si="6"/>
        <v/>
      </c>
      <c r="F207" s="11"/>
      <c r="G207" s="9"/>
      <c r="H207" s="15" t="str">
        <f t="shared" si="7"/>
        <v/>
      </c>
      <c r="I207" s="15" t="str">
        <f>IF(D207="","",IFERROR(INDEX(Parâmetros!$B$4:$B$20,MATCH(C207,Parâmetros!$A$4:$A$20,0)),"sem taxa cadastrada"))</f>
        <v/>
      </c>
      <c r="J207" s="13" t="str">
        <f>IF(D207="","",IF(ISTEXT(I207),"⚠️ cadastrar taxa",IF(H207&gt;I207+Parâmetros!$B$2,"⚠️ taxa acima do contrato","✅")))</f>
        <v/>
      </c>
      <c r="K207" s="13" t="str">
        <f>IF(B207="","",IF(COUNTIF(Vendas!$F:$F,B207)=0,"❌ não lançada no caixa","✅"))</f>
        <v/>
      </c>
      <c r="L207" s="10"/>
    </row>
    <row r="208" spans="1:12" x14ac:dyDescent="0.35">
      <c r="A208" s="9"/>
      <c r="B208" s="12"/>
      <c r="C208" s="10"/>
      <c r="D208" s="11"/>
      <c r="E208" s="14" t="str">
        <f t="shared" si="6"/>
        <v/>
      </c>
      <c r="F208" s="11"/>
      <c r="G208" s="9"/>
      <c r="H208" s="15" t="str">
        <f t="shared" si="7"/>
        <v/>
      </c>
      <c r="I208" s="15" t="str">
        <f>IF(D208="","",IFERROR(INDEX(Parâmetros!$B$4:$B$20,MATCH(C208,Parâmetros!$A$4:$A$20,0)),"sem taxa cadastrada"))</f>
        <v/>
      </c>
      <c r="J208" s="13" t="str">
        <f>IF(D208="","",IF(ISTEXT(I208),"⚠️ cadastrar taxa",IF(H208&gt;I208+Parâmetros!$B$2,"⚠️ taxa acima do contrato","✅")))</f>
        <v/>
      </c>
      <c r="K208" s="13" t="str">
        <f>IF(B208="","",IF(COUNTIF(Vendas!$F:$F,B208)=0,"❌ não lançada no caixa","✅"))</f>
        <v/>
      </c>
      <c r="L208" s="10"/>
    </row>
    <row r="209" spans="1:12" x14ac:dyDescent="0.35">
      <c r="A209" s="9"/>
      <c r="B209" s="12"/>
      <c r="C209" s="10"/>
      <c r="D209" s="11"/>
      <c r="E209" s="14" t="str">
        <f t="shared" si="6"/>
        <v/>
      </c>
      <c r="F209" s="11"/>
      <c r="G209" s="9"/>
      <c r="H209" s="15" t="str">
        <f t="shared" si="7"/>
        <v/>
      </c>
      <c r="I209" s="15" t="str">
        <f>IF(D209="","",IFERROR(INDEX(Parâmetros!$B$4:$B$20,MATCH(C209,Parâmetros!$A$4:$A$20,0)),"sem taxa cadastrada"))</f>
        <v/>
      </c>
      <c r="J209" s="13" t="str">
        <f>IF(D209="","",IF(ISTEXT(I209),"⚠️ cadastrar taxa",IF(H209&gt;I209+Parâmetros!$B$2,"⚠️ taxa acima do contrato","✅")))</f>
        <v/>
      </c>
      <c r="K209" s="13" t="str">
        <f>IF(B209="","",IF(COUNTIF(Vendas!$F:$F,B209)=0,"❌ não lançada no caixa","✅"))</f>
        <v/>
      </c>
      <c r="L209" s="10"/>
    </row>
    <row r="210" spans="1:12" x14ac:dyDescent="0.35">
      <c r="A210" s="9"/>
      <c r="B210" s="12"/>
      <c r="C210" s="10"/>
      <c r="D210" s="11"/>
      <c r="E210" s="14" t="str">
        <f t="shared" si="6"/>
        <v/>
      </c>
      <c r="F210" s="11"/>
      <c r="G210" s="9"/>
      <c r="H210" s="15" t="str">
        <f t="shared" si="7"/>
        <v/>
      </c>
      <c r="I210" s="15" t="str">
        <f>IF(D210="","",IFERROR(INDEX(Parâmetros!$B$4:$B$20,MATCH(C210,Parâmetros!$A$4:$A$20,0)),"sem taxa cadastrada"))</f>
        <v/>
      </c>
      <c r="J210" s="13" t="str">
        <f>IF(D210="","",IF(ISTEXT(I210),"⚠️ cadastrar taxa",IF(H210&gt;I210+Parâmetros!$B$2,"⚠️ taxa acima do contrato","✅")))</f>
        <v/>
      </c>
      <c r="K210" s="13" t="str">
        <f>IF(B210="","",IF(COUNTIF(Vendas!$F:$F,B210)=0,"❌ não lançada no caixa","✅"))</f>
        <v/>
      </c>
      <c r="L210" s="10"/>
    </row>
    <row r="211" spans="1:12" x14ac:dyDescent="0.35">
      <c r="A211" s="9"/>
      <c r="B211" s="12"/>
      <c r="C211" s="10"/>
      <c r="D211" s="11"/>
      <c r="E211" s="14" t="str">
        <f t="shared" si="6"/>
        <v/>
      </c>
      <c r="F211" s="11"/>
      <c r="G211" s="9"/>
      <c r="H211" s="15" t="str">
        <f t="shared" si="7"/>
        <v/>
      </c>
      <c r="I211" s="15" t="str">
        <f>IF(D211="","",IFERROR(INDEX(Parâmetros!$B$4:$B$20,MATCH(C211,Parâmetros!$A$4:$A$20,0)),"sem taxa cadastrada"))</f>
        <v/>
      </c>
      <c r="J211" s="13" t="str">
        <f>IF(D211="","",IF(ISTEXT(I211),"⚠️ cadastrar taxa",IF(H211&gt;I211+Parâmetros!$B$2,"⚠️ taxa acima do contrato","✅")))</f>
        <v/>
      </c>
      <c r="K211" s="13" t="str">
        <f>IF(B211="","",IF(COUNTIF(Vendas!$F:$F,B211)=0,"❌ não lançada no caixa","✅"))</f>
        <v/>
      </c>
      <c r="L211" s="10"/>
    </row>
    <row r="212" spans="1:12" x14ac:dyDescent="0.35">
      <c r="A212" s="9"/>
      <c r="B212" s="12"/>
      <c r="C212" s="10"/>
      <c r="D212" s="11"/>
      <c r="E212" s="14" t="str">
        <f t="shared" si="6"/>
        <v/>
      </c>
      <c r="F212" s="11"/>
      <c r="G212" s="9"/>
      <c r="H212" s="15" t="str">
        <f t="shared" si="7"/>
        <v/>
      </c>
      <c r="I212" s="15" t="str">
        <f>IF(D212="","",IFERROR(INDEX(Parâmetros!$B$4:$B$20,MATCH(C212,Parâmetros!$A$4:$A$20,0)),"sem taxa cadastrada"))</f>
        <v/>
      </c>
      <c r="J212" s="13" t="str">
        <f>IF(D212="","",IF(ISTEXT(I212),"⚠️ cadastrar taxa",IF(H212&gt;I212+Parâmetros!$B$2,"⚠️ taxa acima do contrato","✅")))</f>
        <v/>
      </c>
      <c r="K212" s="13" t="str">
        <f>IF(B212="","",IF(COUNTIF(Vendas!$F:$F,B212)=0,"❌ não lançada no caixa","✅"))</f>
        <v/>
      </c>
      <c r="L212" s="10"/>
    </row>
    <row r="213" spans="1:12" x14ac:dyDescent="0.35">
      <c r="A213" s="9"/>
      <c r="B213" s="12"/>
      <c r="C213" s="10"/>
      <c r="D213" s="11"/>
      <c r="E213" s="14" t="str">
        <f t="shared" si="6"/>
        <v/>
      </c>
      <c r="F213" s="11"/>
      <c r="G213" s="9"/>
      <c r="H213" s="15" t="str">
        <f t="shared" si="7"/>
        <v/>
      </c>
      <c r="I213" s="15" t="str">
        <f>IF(D213="","",IFERROR(INDEX(Parâmetros!$B$4:$B$20,MATCH(C213,Parâmetros!$A$4:$A$20,0)),"sem taxa cadastrada"))</f>
        <v/>
      </c>
      <c r="J213" s="13" t="str">
        <f>IF(D213="","",IF(ISTEXT(I213),"⚠️ cadastrar taxa",IF(H213&gt;I213+Parâmetros!$B$2,"⚠️ taxa acima do contrato","✅")))</f>
        <v/>
      </c>
      <c r="K213" s="13" t="str">
        <f>IF(B213="","",IF(COUNTIF(Vendas!$F:$F,B213)=0,"❌ não lançada no caixa","✅"))</f>
        <v/>
      </c>
      <c r="L213" s="10"/>
    </row>
    <row r="214" spans="1:12" x14ac:dyDescent="0.35">
      <c r="A214" s="9"/>
      <c r="B214" s="12"/>
      <c r="C214" s="10"/>
      <c r="D214" s="11"/>
      <c r="E214" s="14" t="str">
        <f t="shared" si="6"/>
        <v/>
      </c>
      <c r="F214" s="11"/>
      <c r="G214" s="9"/>
      <c r="H214" s="15" t="str">
        <f t="shared" si="7"/>
        <v/>
      </c>
      <c r="I214" s="15" t="str">
        <f>IF(D214="","",IFERROR(INDEX(Parâmetros!$B$4:$B$20,MATCH(C214,Parâmetros!$A$4:$A$20,0)),"sem taxa cadastrada"))</f>
        <v/>
      </c>
      <c r="J214" s="13" t="str">
        <f>IF(D214="","",IF(ISTEXT(I214),"⚠️ cadastrar taxa",IF(H214&gt;I214+Parâmetros!$B$2,"⚠️ taxa acima do contrato","✅")))</f>
        <v/>
      </c>
      <c r="K214" s="13" t="str">
        <f>IF(B214="","",IF(COUNTIF(Vendas!$F:$F,B214)=0,"❌ não lançada no caixa","✅"))</f>
        <v/>
      </c>
      <c r="L214" s="10"/>
    </row>
    <row r="215" spans="1:12" x14ac:dyDescent="0.35">
      <c r="A215" s="9"/>
      <c r="B215" s="12"/>
      <c r="C215" s="10"/>
      <c r="D215" s="11"/>
      <c r="E215" s="14" t="str">
        <f t="shared" si="6"/>
        <v/>
      </c>
      <c r="F215" s="11"/>
      <c r="G215" s="9"/>
      <c r="H215" s="15" t="str">
        <f t="shared" si="7"/>
        <v/>
      </c>
      <c r="I215" s="15" t="str">
        <f>IF(D215="","",IFERROR(INDEX(Parâmetros!$B$4:$B$20,MATCH(C215,Parâmetros!$A$4:$A$20,0)),"sem taxa cadastrada"))</f>
        <v/>
      </c>
      <c r="J215" s="13" t="str">
        <f>IF(D215="","",IF(ISTEXT(I215),"⚠️ cadastrar taxa",IF(H215&gt;I215+Parâmetros!$B$2,"⚠️ taxa acima do contrato","✅")))</f>
        <v/>
      </c>
      <c r="K215" s="13" t="str">
        <f>IF(B215="","",IF(COUNTIF(Vendas!$F:$F,B215)=0,"❌ não lançada no caixa","✅"))</f>
        <v/>
      </c>
      <c r="L215" s="10"/>
    </row>
    <row r="216" spans="1:12" x14ac:dyDescent="0.35">
      <c r="A216" s="9"/>
      <c r="B216" s="12"/>
      <c r="C216" s="10"/>
      <c r="D216" s="11"/>
      <c r="E216" s="14" t="str">
        <f t="shared" si="6"/>
        <v/>
      </c>
      <c r="F216" s="11"/>
      <c r="G216" s="9"/>
      <c r="H216" s="15" t="str">
        <f t="shared" si="7"/>
        <v/>
      </c>
      <c r="I216" s="15" t="str">
        <f>IF(D216="","",IFERROR(INDEX(Parâmetros!$B$4:$B$20,MATCH(C216,Parâmetros!$A$4:$A$20,0)),"sem taxa cadastrada"))</f>
        <v/>
      </c>
      <c r="J216" s="13" t="str">
        <f>IF(D216="","",IF(ISTEXT(I216),"⚠️ cadastrar taxa",IF(H216&gt;I216+Parâmetros!$B$2,"⚠️ taxa acima do contrato","✅")))</f>
        <v/>
      </c>
      <c r="K216" s="13" t="str">
        <f>IF(B216="","",IF(COUNTIF(Vendas!$F:$F,B216)=0,"❌ não lançada no caixa","✅"))</f>
        <v/>
      </c>
      <c r="L216" s="10"/>
    </row>
    <row r="217" spans="1:12" x14ac:dyDescent="0.35">
      <c r="A217" s="9"/>
      <c r="B217" s="12"/>
      <c r="C217" s="10"/>
      <c r="D217" s="11"/>
      <c r="E217" s="14" t="str">
        <f t="shared" si="6"/>
        <v/>
      </c>
      <c r="F217" s="11"/>
      <c r="G217" s="9"/>
      <c r="H217" s="15" t="str">
        <f t="shared" si="7"/>
        <v/>
      </c>
      <c r="I217" s="15" t="str">
        <f>IF(D217="","",IFERROR(INDEX(Parâmetros!$B$4:$B$20,MATCH(C217,Parâmetros!$A$4:$A$20,0)),"sem taxa cadastrada"))</f>
        <v/>
      </c>
      <c r="J217" s="13" t="str">
        <f>IF(D217="","",IF(ISTEXT(I217),"⚠️ cadastrar taxa",IF(H217&gt;I217+Parâmetros!$B$2,"⚠️ taxa acima do contrato","✅")))</f>
        <v/>
      </c>
      <c r="K217" s="13" t="str">
        <f>IF(B217="","",IF(COUNTIF(Vendas!$F:$F,B217)=0,"❌ não lançada no caixa","✅"))</f>
        <v/>
      </c>
      <c r="L217" s="10"/>
    </row>
    <row r="218" spans="1:12" x14ac:dyDescent="0.35">
      <c r="A218" s="9"/>
      <c r="B218" s="12"/>
      <c r="C218" s="10"/>
      <c r="D218" s="11"/>
      <c r="E218" s="14" t="str">
        <f t="shared" si="6"/>
        <v/>
      </c>
      <c r="F218" s="11"/>
      <c r="G218" s="9"/>
      <c r="H218" s="15" t="str">
        <f t="shared" si="7"/>
        <v/>
      </c>
      <c r="I218" s="15" t="str">
        <f>IF(D218="","",IFERROR(INDEX(Parâmetros!$B$4:$B$20,MATCH(C218,Parâmetros!$A$4:$A$20,0)),"sem taxa cadastrada"))</f>
        <v/>
      </c>
      <c r="J218" s="13" t="str">
        <f>IF(D218="","",IF(ISTEXT(I218),"⚠️ cadastrar taxa",IF(H218&gt;I218+Parâmetros!$B$2,"⚠️ taxa acima do contrato","✅")))</f>
        <v/>
      </c>
      <c r="K218" s="13" t="str">
        <f>IF(B218="","",IF(COUNTIF(Vendas!$F:$F,B218)=0,"❌ não lançada no caixa","✅"))</f>
        <v/>
      </c>
      <c r="L218" s="10"/>
    </row>
    <row r="219" spans="1:12" x14ac:dyDescent="0.35">
      <c r="A219" s="9"/>
      <c r="B219" s="12"/>
      <c r="C219" s="10"/>
      <c r="D219" s="11"/>
      <c r="E219" s="14" t="str">
        <f t="shared" si="6"/>
        <v/>
      </c>
      <c r="F219" s="11"/>
      <c r="G219" s="9"/>
      <c r="H219" s="15" t="str">
        <f t="shared" si="7"/>
        <v/>
      </c>
      <c r="I219" s="15" t="str">
        <f>IF(D219="","",IFERROR(INDEX(Parâmetros!$B$4:$B$20,MATCH(C219,Parâmetros!$A$4:$A$20,0)),"sem taxa cadastrada"))</f>
        <v/>
      </c>
      <c r="J219" s="13" t="str">
        <f>IF(D219="","",IF(ISTEXT(I219),"⚠️ cadastrar taxa",IF(H219&gt;I219+Parâmetros!$B$2,"⚠️ taxa acima do contrato","✅")))</f>
        <v/>
      </c>
      <c r="K219" s="13" t="str">
        <f>IF(B219="","",IF(COUNTIF(Vendas!$F:$F,B219)=0,"❌ não lançada no caixa","✅"))</f>
        <v/>
      </c>
      <c r="L219" s="10"/>
    </row>
    <row r="220" spans="1:12" x14ac:dyDescent="0.35">
      <c r="A220" s="9"/>
      <c r="B220" s="12"/>
      <c r="C220" s="10"/>
      <c r="D220" s="11"/>
      <c r="E220" s="14" t="str">
        <f t="shared" si="6"/>
        <v/>
      </c>
      <c r="F220" s="11"/>
      <c r="G220" s="9"/>
      <c r="H220" s="15" t="str">
        <f t="shared" si="7"/>
        <v/>
      </c>
      <c r="I220" s="15" t="str">
        <f>IF(D220="","",IFERROR(INDEX(Parâmetros!$B$4:$B$20,MATCH(C220,Parâmetros!$A$4:$A$20,0)),"sem taxa cadastrada"))</f>
        <v/>
      </c>
      <c r="J220" s="13" t="str">
        <f>IF(D220="","",IF(ISTEXT(I220),"⚠️ cadastrar taxa",IF(H220&gt;I220+Parâmetros!$B$2,"⚠️ taxa acima do contrato","✅")))</f>
        <v/>
      </c>
      <c r="K220" s="13" t="str">
        <f>IF(B220="","",IF(COUNTIF(Vendas!$F:$F,B220)=0,"❌ não lançada no caixa","✅"))</f>
        <v/>
      </c>
      <c r="L220" s="10"/>
    </row>
    <row r="221" spans="1:12" x14ac:dyDescent="0.35">
      <c r="A221" s="9"/>
      <c r="B221" s="12"/>
      <c r="C221" s="10"/>
      <c r="D221" s="11"/>
      <c r="E221" s="14" t="str">
        <f t="shared" si="6"/>
        <v/>
      </c>
      <c r="F221" s="11"/>
      <c r="G221" s="9"/>
      <c r="H221" s="15" t="str">
        <f t="shared" si="7"/>
        <v/>
      </c>
      <c r="I221" s="15" t="str">
        <f>IF(D221="","",IFERROR(INDEX(Parâmetros!$B$4:$B$20,MATCH(C221,Parâmetros!$A$4:$A$20,0)),"sem taxa cadastrada"))</f>
        <v/>
      </c>
      <c r="J221" s="13" t="str">
        <f>IF(D221="","",IF(ISTEXT(I221),"⚠️ cadastrar taxa",IF(H221&gt;I221+Parâmetros!$B$2,"⚠️ taxa acima do contrato","✅")))</f>
        <v/>
      </c>
      <c r="K221" s="13" t="str">
        <f>IF(B221="","",IF(COUNTIF(Vendas!$F:$F,B221)=0,"❌ não lançada no caixa","✅"))</f>
        <v/>
      </c>
      <c r="L221" s="10"/>
    </row>
    <row r="222" spans="1:12" x14ac:dyDescent="0.35">
      <c r="A222" s="9"/>
      <c r="B222" s="12"/>
      <c r="C222" s="10"/>
      <c r="D222" s="11"/>
      <c r="E222" s="14" t="str">
        <f t="shared" si="6"/>
        <v/>
      </c>
      <c r="F222" s="11"/>
      <c r="G222" s="9"/>
      <c r="H222" s="15" t="str">
        <f t="shared" si="7"/>
        <v/>
      </c>
      <c r="I222" s="15" t="str">
        <f>IF(D222="","",IFERROR(INDEX(Parâmetros!$B$4:$B$20,MATCH(C222,Parâmetros!$A$4:$A$20,0)),"sem taxa cadastrada"))</f>
        <v/>
      </c>
      <c r="J222" s="13" t="str">
        <f>IF(D222="","",IF(ISTEXT(I222),"⚠️ cadastrar taxa",IF(H222&gt;I222+Parâmetros!$B$2,"⚠️ taxa acima do contrato","✅")))</f>
        <v/>
      </c>
      <c r="K222" s="13" t="str">
        <f>IF(B222="","",IF(COUNTIF(Vendas!$F:$F,B222)=0,"❌ não lançada no caixa","✅"))</f>
        <v/>
      </c>
      <c r="L222" s="10"/>
    </row>
    <row r="223" spans="1:12" x14ac:dyDescent="0.35">
      <c r="A223" s="9"/>
      <c r="B223" s="12"/>
      <c r="C223" s="10"/>
      <c r="D223" s="11"/>
      <c r="E223" s="14" t="str">
        <f t="shared" si="6"/>
        <v/>
      </c>
      <c r="F223" s="11"/>
      <c r="G223" s="9"/>
      <c r="H223" s="15" t="str">
        <f t="shared" si="7"/>
        <v/>
      </c>
      <c r="I223" s="15" t="str">
        <f>IF(D223="","",IFERROR(INDEX(Parâmetros!$B$4:$B$20,MATCH(C223,Parâmetros!$A$4:$A$20,0)),"sem taxa cadastrada"))</f>
        <v/>
      </c>
      <c r="J223" s="13" t="str">
        <f>IF(D223="","",IF(ISTEXT(I223),"⚠️ cadastrar taxa",IF(H223&gt;I223+Parâmetros!$B$2,"⚠️ taxa acima do contrato","✅")))</f>
        <v/>
      </c>
      <c r="K223" s="13" t="str">
        <f>IF(B223="","",IF(COUNTIF(Vendas!$F:$F,B223)=0,"❌ não lançada no caixa","✅"))</f>
        <v/>
      </c>
      <c r="L223" s="10"/>
    </row>
    <row r="224" spans="1:12" x14ac:dyDescent="0.35">
      <c r="A224" s="9"/>
      <c r="B224" s="12"/>
      <c r="C224" s="10"/>
      <c r="D224" s="11"/>
      <c r="E224" s="14" t="str">
        <f t="shared" si="6"/>
        <v/>
      </c>
      <c r="F224" s="11"/>
      <c r="G224" s="9"/>
      <c r="H224" s="15" t="str">
        <f t="shared" si="7"/>
        <v/>
      </c>
      <c r="I224" s="15" t="str">
        <f>IF(D224="","",IFERROR(INDEX(Parâmetros!$B$4:$B$20,MATCH(C224,Parâmetros!$A$4:$A$20,0)),"sem taxa cadastrada"))</f>
        <v/>
      </c>
      <c r="J224" s="13" t="str">
        <f>IF(D224="","",IF(ISTEXT(I224),"⚠️ cadastrar taxa",IF(H224&gt;I224+Parâmetros!$B$2,"⚠️ taxa acima do contrato","✅")))</f>
        <v/>
      </c>
      <c r="K224" s="13" t="str">
        <f>IF(B224="","",IF(COUNTIF(Vendas!$F:$F,B224)=0,"❌ não lançada no caixa","✅"))</f>
        <v/>
      </c>
      <c r="L224" s="10"/>
    </row>
    <row r="225" spans="1:12" x14ac:dyDescent="0.35">
      <c r="A225" s="9"/>
      <c r="B225" s="12"/>
      <c r="C225" s="10"/>
      <c r="D225" s="11"/>
      <c r="E225" s="14" t="str">
        <f t="shared" si="6"/>
        <v/>
      </c>
      <c r="F225" s="11"/>
      <c r="G225" s="9"/>
      <c r="H225" s="15" t="str">
        <f t="shared" si="7"/>
        <v/>
      </c>
      <c r="I225" s="15" t="str">
        <f>IF(D225="","",IFERROR(INDEX(Parâmetros!$B$4:$B$20,MATCH(C225,Parâmetros!$A$4:$A$20,0)),"sem taxa cadastrada"))</f>
        <v/>
      </c>
      <c r="J225" s="13" t="str">
        <f>IF(D225="","",IF(ISTEXT(I225),"⚠️ cadastrar taxa",IF(H225&gt;I225+Parâmetros!$B$2,"⚠️ taxa acima do contrato","✅")))</f>
        <v/>
      </c>
      <c r="K225" s="13" t="str">
        <f>IF(B225="","",IF(COUNTIF(Vendas!$F:$F,B225)=0,"❌ não lançada no caixa","✅"))</f>
        <v/>
      </c>
      <c r="L225" s="10"/>
    </row>
    <row r="226" spans="1:12" x14ac:dyDescent="0.35">
      <c r="A226" s="9"/>
      <c r="B226" s="12"/>
      <c r="C226" s="10"/>
      <c r="D226" s="11"/>
      <c r="E226" s="14" t="str">
        <f t="shared" si="6"/>
        <v/>
      </c>
      <c r="F226" s="11"/>
      <c r="G226" s="9"/>
      <c r="H226" s="15" t="str">
        <f t="shared" si="7"/>
        <v/>
      </c>
      <c r="I226" s="15" t="str">
        <f>IF(D226="","",IFERROR(INDEX(Parâmetros!$B$4:$B$20,MATCH(C226,Parâmetros!$A$4:$A$20,0)),"sem taxa cadastrada"))</f>
        <v/>
      </c>
      <c r="J226" s="13" t="str">
        <f>IF(D226="","",IF(ISTEXT(I226),"⚠️ cadastrar taxa",IF(H226&gt;I226+Parâmetros!$B$2,"⚠️ taxa acima do contrato","✅")))</f>
        <v/>
      </c>
      <c r="K226" s="13" t="str">
        <f>IF(B226="","",IF(COUNTIF(Vendas!$F:$F,B226)=0,"❌ não lançada no caixa","✅"))</f>
        <v/>
      </c>
      <c r="L226" s="10"/>
    </row>
    <row r="227" spans="1:12" x14ac:dyDescent="0.35">
      <c r="A227" s="9"/>
      <c r="B227" s="12"/>
      <c r="C227" s="10"/>
      <c r="D227" s="11"/>
      <c r="E227" s="14" t="str">
        <f t="shared" si="6"/>
        <v/>
      </c>
      <c r="F227" s="11"/>
      <c r="G227" s="9"/>
      <c r="H227" s="15" t="str">
        <f t="shared" si="7"/>
        <v/>
      </c>
      <c r="I227" s="15" t="str">
        <f>IF(D227="","",IFERROR(INDEX(Parâmetros!$B$4:$B$20,MATCH(C227,Parâmetros!$A$4:$A$20,0)),"sem taxa cadastrada"))</f>
        <v/>
      </c>
      <c r="J227" s="13" t="str">
        <f>IF(D227="","",IF(ISTEXT(I227),"⚠️ cadastrar taxa",IF(H227&gt;I227+Parâmetros!$B$2,"⚠️ taxa acima do contrato","✅")))</f>
        <v/>
      </c>
      <c r="K227" s="13" t="str">
        <f>IF(B227="","",IF(COUNTIF(Vendas!$F:$F,B227)=0,"❌ não lançada no caixa","✅"))</f>
        <v/>
      </c>
      <c r="L227" s="10"/>
    </row>
    <row r="228" spans="1:12" x14ac:dyDescent="0.35">
      <c r="A228" s="9"/>
      <c r="B228" s="12"/>
      <c r="C228" s="10"/>
      <c r="D228" s="11"/>
      <c r="E228" s="14" t="str">
        <f t="shared" si="6"/>
        <v/>
      </c>
      <c r="F228" s="11"/>
      <c r="G228" s="9"/>
      <c r="H228" s="15" t="str">
        <f t="shared" si="7"/>
        <v/>
      </c>
      <c r="I228" s="15" t="str">
        <f>IF(D228="","",IFERROR(INDEX(Parâmetros!$B$4:$B$20,MATCH(C228,Parâmetros!$A$4:$A$20,0)),"sem taxa cadastrada"))</f>
        <v/>
      </c>
      <c r="J228" s="13" t="str">
        <f>IF(D228="","",IF(ISTEXT(I228),"⚠️ cadastrar taxa",IF(H228&gt;I228+Parâmetros!$B$2,"⚠️ taxa acima do contrato","✅")))</f>
        <v/>
      </c>
      <c r="K228" s="13" t="str">
        <f>IF(B228="","",IF(COUNTIF(Vendas!$F:$F,B228)=0,"❌ não lançada no caixa","✅"))</f>
        <v/>
      </c>
      <c r="L228" s="10"/>
    </row>
    <row r="229" spans="1:12" x14ac:dyDescent="0.35">
      <c r="A229" s="9"/>
      <c r="B229" s="12"/>
      <c r="C229" s="10"/>
      <c r="D229" s="11"/>
      <c r="E229" s="14" t="str">
        <f t="shared" si="6"/>
        <v/>
      </c>
      <c r="F229" s="11"/>
      <c r="G229" s="9"/>
      <c r="H229" s="15" t="str">
        <f t="shared" si="7"/>
        <v/>
      </c>
      <c r="I229" s="15" t="str">
        <f>IF(D229="","",IFERROR(INDEX(Parâmetros!$B$4:$B$20,MATCH(C229,Parâmetros!$A$4:$A$20,0)),"sem taxa cadastrada"))</f>
        <v/>
      </c>
      <c r="J229" s="13" t="str">
        <f>IF(D229="","",IF(ISTEXT(I229),"⚠️ cadastrar taxa",IF(H229&gt;I229+Parâmetros!$B$2,"⚠️ taxa acima do contrato","✅")))</f>
        <v/>
      </c>
      <c r="K229" s="13" t="str">
        <f>IF(B229="","",IF(COUNTIF(Vendas!$F:$F,B229)=0,"❌ não lançada no caixa","✅"))</f>
        <v/>
      </c>
      <c r="L229" s="10"/>
    </row>
    <row r="230" spans="1:12" x14ac:dyDescent="0.35">
      <c r="A230" s="9"/>
      <c r="B230" s="12"/>
      <c r="C230" s="10"/>
      <c r="D230" s="11"/>
      <c r="E230" s="14" t="str">
        <f t="shared" si="6"/>
        <v/>
      </c>
      <c r="F230" s="11"/>
      <c r="G230" s="9"/>
      <c r="H230" s="15" t="str">
        <f t="shared" si="7"/>
        <v/>
      </c>
      <c r="I230" s="15" t="str">
        <f>IF(D230="","",IFERROR(INDEX(Parâmetros!$B$4:$B$20,MATCH(C230,Parâmetros!$A$4:$A$20,0)),"sem taxa cadastrada"))</f>
        <v/>
      </c>
      <c r="J230" s="13" t="str">
        <f>IF(D230="","",IF(ISTEXT(I230),"⚠️ cadastrar taxa",IF(H230&gt;I230+Parâmetros!$B$2,"⚠️ taxa acima do contrato","✅")))</f>
        <v/>
      </c>
      <c r="K230" s="13" t="str">
        <f>IF(B230="","",IF(COUNTIF(Vendas!$F:$F,B230)=0,"❌ não lançada no caixa","✅"))</f>
        <v/>
      </c>
      <c r="L230" s="10"/>
    </row>
    <row r="231" spans="1:12" x14ac:dyDescent="0.35">
      <c r="A231" s="9"/>
      <c r="B231" s="12"/>
      <c r="C231" s="10"/>
      <c r="D231" s="11"/>
      <c r="E231" s="14" t="str">
        <f t="shared" si="6"/>
        <v/>
      </c>
      <c r="F231" s="11"/>
      <c r="G231" s="9"/>
      <c r="H231" s="15" t="str">
        <f t="shared" si="7"/>
        <v/>
      </c>
      <c r="I231" s="15" t="str">
        <f>IF(D231="","",IFERROR(INDEX(Parâmetros!$B$4:$B$20,MATCH(C231,Parâmetros!$A$4:$A$20,0)),"sem taxa cadastrada"))</f>
        <v/>
      </c>
      <c r="J231" s="13" t="str">
        <f>IF(D231="","",IF(ISTEXT(I231),"⚠️ cadastrar taxa",IF(H231&gt;I231+Parâmetros!$B$2,"⚠️ taxa acima do contrato","✅")))</f>
        <v/>
      </c>
      <c r="K231" s="13" t="str">
        <f>IF(B231="","",IF(COUNTIF(Vendas!$F:$F,B231)=0,"❌ não lançada no caixa","✅"))</f>
        <v/>
      </c>
      <c r="L231" s="10"/>
    </row>
    <row r="232" spans="1:12" x14ac:dyDescent="0.35">
      <c r="A232" s="9"/>
      <c r="B232" s="12"/>
      <c r="C232" s="10"/>
      <c r="D232" s="11"/>
      <c r="E232" s="14" t="str">
        <f t="shared" si="6"/>
        <v/>
      </c>
      <c r="F232" s="11"/>
      <c r="G232" s="9"/>
      <c r="H232" s="15" t="str">
        <f t="shared" si="7"/>
        <v/>
      </c>
      <c r="I232" s="15" t="str">
        <f>IF(D232="","",IFERROR(INDEX(Parâmetros!$B$4:$B$20,MATCH(C232,Parâmetros!$A$4:$A$20,0)),"sem taxa cadastrada"))</f>
        <v/>
      </c>
      <c r="J232" s="13" t="str">
        <f>IF(D232="","",IF(ISTEXT(I232),"⚠️ cadastrar taxa",IF(H232&gt;I232+Parâmetros!$B$2,"⚠️ taxa acima do contrato","✅")))</f>
        <v/>
      </c>
      <c r="K232" s="13" t="str">
        <f>IF(B232="","",IF(COUNTIF(Vendas!$F:$F,B232)=0,"❌ não lançada no caixa","✅"))</f>
        <v/>
      </c>
      <c r="L232" s="10"/>
    </row>
    <row r="233" spans="1:12" x14ac:dyDescent="0.35">
      <c r="A233" s="9"/>
      <c r="B233" s="12"/>
      <c r="C233" s="10"/>
      <c r="D233" s="11"/>
      <c r="E233" s="14" t="str">
        <f t="shared" si="6"/>
        <v/>
      </c>
      <c r="F233" s="11"/>
      <c r="G233" s="9"/>
      <c r="H233" s="15" t="str">
        <f t="shared" si="7"/>
        <v/>
      </c>
      <c r="I233" s="15" t="str">
        <f>IF(D233="","",IFERROR(INDEX(Parâmetros!$B$4:$B$20,MATCH(C233,Parâmetros!$A$4:$A$20,0)),"sem taxa cadastrada"))</f>
        <v/>
      </c>
      <c r="J233" s="13" t="str">
        <f>IF(D233="","",IF(ISTEXT(I233),"⚠️ cadastrar taxa",IF(H233&gt;I233+Parâmetros!$B$2,"⚠️ taxa acima do contrato","✅")))</f>
        <v/>
      </c>
      <c r="K233" s="13" t="str">
        <f>IF(B233="","",IF(COUNTIF(Vendas!$F:$F,B233)=0,"❌ não lançada no caixa","✅"))</f>
        <v/>
      </c>
      <c r="L233" s="10"/>
    </row>
    <row r="234" spans="1:12" x14ac:dyDescent="0.35">
      <c r="A234" s="9"/>
      <c r="B234" s="12"/>
      <c r="C234" s="10"/>
      <c r="D234" s="11"/>
      <c r="E234" s="14" t="str">
        <f t="shared" si="6"/>
        <v/>
      </c>
      <c r="F234" s="11"/>
      <c r="G234" s="9"/>
      <c r="H234" s="15" t="str">
        <f t="shared" si="7"/>
        <v/>
      </c>
      <c r="I234" s="15" t="str">
        <f>IF(D234="","",IFERROR(INDEX(Parâmetros!$B$4:$B$20,MATCH(C234,Parâmetros!$A$4:$A$20,0)),"sem taxa cadastrada"))</f>
        <v/>
      </c>
      <c r="J234" s="13" t="str">
        <f>IF(D234="","",IF(ISTEXT(I234),"⚠️ cadastrar taxa",IF(H234&gt;I234+Parâmetros!$B$2,"⚠️ taxa acima do contrato","✅")))</f>
        <v/>
      </c>
      <c r="K234" s="13" t="str">
        <f>IF(B234="","",IF(COUNTIF(Vendas!$F:$F,B234)=0,"❌ não lançada no caixa","✅"))</f>
        <v/>
      </c>
      <c r="L234" s="10"/>
    </row>
    <row r="235" spans="1:12" x14ac:dyDescent="0.35">
      <c r="A235" s="9"/>
      <c r="B235" s="12"/>
      <c r="C235" s="10"/>
      <c r="D235" s="11"/>
      <c r="E235" s="14" t="str">
        <f t="shared" si="6"/>
        <v/>
      </c>
      <c r="F235" s="11"/>
      <c r="G235" s="9"/>
      <c r="H235" s="15" t="str">
        <f t="shared" si="7"/>
        <v/>
      </c>
      <c r="I235" s="15" t="str">
        <f>IF(D235="","",IFERROR(INDEX(Parâmetros!$B$4:$B$20,MATCH(C235,Parâmetros!$A$4:$A$20,0)),"sem taxa cadastrada"))</f>
        <v/>
      </c>
      <c r="J235" s="13" t="str">
        <f>IF(D235="","",IF(ISTEXT(I235),"⚠️ cadastrar taxa",IF(H235&gt;I235+Parâmetros!$B$2,"⚠️ taxa acima do contrato","✅")))</f>
        <v/>
      </c>
      <c r="K235" s="13" t="str">
        <f>IF(B235="","",IF(COUNTIF(Vendas!$F:$F,B235)=0,"❌ não lançada no caixa","✅"))</f>
        <v/>
      </c>
      <c r="L235" s="10"/>
    </row>
    <row r="236" spans="1:12" x14ac:dyDescent="0.35">
      <c r="A236" s="9"/>
      <c r="B236" s="12"/>
      <c r="C236" s="10"/>
      <c r="D236" s="11"/>
      <c r="E236" s="14" t="str">
        <f t="shared" si="6"/>
        <v/>
      </c>
      <c r="F236" s="11"/>
      <c r="G236" s="9"/>
      <c r="H236" s="15" t="str">
        <f t="shared" si="7"/>
        <v/>
      </c>
      <c r="I236" s="15" t="str">
        <f>IF(D236="","",IFERROR(INDEX(Parâmetros!$B$4:$B$20,MATCH(C236,Parâmetros!$A$4:$A$20,0)),"sem taxa cadastrada"))</f>
        <v/>
      </c>
      <c r="J236" s="13" t="str">
        <f>IF(D236="","",IF(ISTEXT(I236),"⚠️ cadastrar taxa",IF(H236&gt;I236+Parâmetros!$B$2,"⚠️ taxa acima do contrato","✅")))</f>
        <v/>
      </c>
      <c r="K236" s="13" t="str">
        <f>IF(B236="","",IF(COUNTIF(Vendas!$F:$F,B236)=0,"❌ não lançada no caixa","✅"))</f>
        <v/>
      </c>
      <c r="L236" s="10"/>
    </row>
    <row r="237" spans="1:12" x14ac:dyDescent="0.35">
      <c r="A237" s="9"/>
      <c r="B237" s="12"/>
      <c r="C237" s="10"/>
      <c r="D237" s="11"/>
      <c r="E237" s="14" t="str">
        <f t="shared" si="6"/>
        <v/>
      </c>
      <c r="F237" s="11"/>
      <c r="G237" s="9"/>
      <c r="H237" s="15" t="str">
        <f t="shared" si="7"/>
        <v/>
      </c>
      <c r="I237" s="15" t="str">
        <f>IF(D237="","",IFERROR(INDEX(Parâmetros!$B$4:$B$20,MATCH(C237,Parâmetros!$A$4:$A$20,0)),"sem taxa cadastrada"))</f>
        <v/>
      </c>
      <c r="J237" s="13" t="str">
        <f>IF(D237="","",IF(ISTEXT(I237),"⚠️ cadastrar taxa",IF(H237&gt;I237+Parâmetros!$B$2,"⚠️ taxa acima do contrato","✅")))</f>
        <v/>
      </c>
      <c r="K237" s="13" t="str">
        <f>IF(B237="","",IF(COUNTIF(Vendas!$F:$F,B237)=0,"❌ não lançada no caixa","✅"))</f>
        <v/>
      </c>
      <c r="L237" s="10"/>
    </row>
    <row r="238" spans="1:12" x14ac:dyDescent="0.35">
      <c r="A238" s="9"/>
      <c r="B238" s="12"/>
      <c r="C238" s="10"/>
      <c r="D238" s="11"/>
      <c r="E238" s="14" t="str">
        <f t="shared" si="6"/>
        <v/>
      </c>
      <c r="F238" s="11"/>
      <c r="G238" s="9"/>
      <c r="H238" s="15" t="str">
        <f t="shared" si="7"/>
        <v/>
      </c>
      <c r="I238" s="15" t="str">
        <f>IF(D238="","",IFERROR(INDEX(Parâmetros!$B$4:$B$20,MATCH(C238,Parâmetros!$A$4:$A$20,0)),"sem taxa cadastrada"))</f>
        <v/>
      </c>
      <c r="J238" s="13" t="str">
        <f>IF(D238="","",IF(ISTEXT(I238),"⚠️ cadastrar taxa",IF(H238&gt;I238+Parâmetros!$B$2,"⚠️ taxa acima do contrato","✅")))</f>
        <v/>
      </c>
      <c r="K238" s="13" t="str">
        <f>IF(B238="","",IF(COUNTIF(Vendas!$F:$F,B238)=0,"❌ não lançada no caixa","✅"))</f>
        <v/>
      </c>
      <c r="L238" s="10"/>
    </row>
    <row r="239" spans="1:12" x14ac:dyDescent="0.35">
      <c r="A239" s="9"/>
      <c r="B239" s="12"/>
      <c r="C239" s="10"/>
      <c r="D239" s="11"/>
      <c r="E239" s="14" t="str">
        <f t="shared" si="6"/>
        <v/>
      </c>
      <c r="F239" s="11"/>
      <c r="G239" s="9"/>
      <c r="H239" s="15" t="str">
        <f t="shared" si="7"/>
        <v/>
      </c>
      <c r="I239" s="15" t="str">
        <f>IF(D239="","",IFERROR(INDEX(Parâmetros!$B$4:$B$20,MATCH(C239,Parâmetros!$A$4:$A$20,0)),"sem taxa cadastrada"))</f>
        <v/>
      </c>
      <c r="J239" s="13" t="str">
        <f>IF(D239="","",IF(ISTEXT(I239),"⚠️ cadastrar taxa",IF(H239&gt;I239+Parâmetros!$B$2,"⚠️ taxa acima do contrato","✅")))</f>
        <v/>
      </c>
      <c r="K239" s="13" t="str">
        <f>IF(B239="","",IF(COUNTIF(Vendas!$F:$F,B239)=0,"❌ não lançada no caixa","✅"))</f>
        <v/>
      </c>
      <c r="L239" s="10"/>
    </row>
    <row r="240" spans="1:12" x14ac:dyDescent="0.35">
      <c r="A240" s="9"/>
      <c r="B240" s="12"/>
      <c r="C240" s="10"/>
      <c r="D240" s="11"/>
      <c r="E240" s="14" t="str">
        <f t="shared" si="6"/>
        <v/>
      </c>
      <c r="F240" s="11"/>
      <c r="G240" s="9"/>
      <c r="H240" s="15" t="str">
        <f t="shared" si="7"/>
        <v/>
      </c>
      <c r="I240" s="15" t="str">
        <f>IF(D240="","",IFERROR(INDEX(Parâmetros!$B$4:$B$20,MATCH(C240,Parâmetros!$A$4:$A$20,0)),"sem taxa cadastrada"))</f>
        <v/>
      </c>
      <c r="J240" s="13" t="str">
        <f>IF(D240="","",IF(ISTEXT(I240),"⚠️ cadastrar taxa",IF(H240&gt;I240+Parâmetros!$B$2,"⚠️ taxa acima do contrato","✅")))</f>
        <v/>
      </c>
      <c r="K240" s="13" t="str">
        <f>IF(B240="","",IF(COUNTIF(Vendas!$F:$F,B240)=0,"❌ não lançada no caixa","✅"))</f>
        <v/>
      </c>
      <c r="L240" s="10"/>
    </row>
    <row r="241" spans="1:12" x14ac:dyDescent="0.35">
      <c r="A241" s="9"/>
      <c r="B241" s="12"/>
      <c r="C241" s="10"/>
      <c r="D241" s="11"/>
      <c r="E241" s="14" t="str">
        <f t="shared" si="6"/>
        <v/>
      </c>
      <c r="F241" s="11"/>
      <c r="G241" s="9"/>
      <c r="H241" s="15" t="str">
        <f t="shared" si="7"/>
        <v/>
      </c>
      <c r="I241" s="15" t="str">
        <f>IF(D241="","",IFERROR(INDEX(Parâmetros!$B$4:$B$20,MATCH(C241,Parâmetros!$A$4:$A$20,0)),"sem taxa cadastrada"))</f>
        <v/>
      </c>
      <c r="J241" s="13" t="str">
        <f>IF(D241="","",IF(ISTEXT(I241),"⚠️ cadastrar taxa",IF(H241&gt;I241+Parâmetros!$B$2,"⚠️ taxa acima do contrato","✅")))</f>
        <v/>
      </c>
      <c r="K241" s="13" t="str">
        <f>IF(B241="","",IF(COUNTIF(Vendas!$F:$F,B241)=0,"❌ não lançada no caixa","✅"))</f>
        <v/>
      </c>
      <c r="L241" s="10"/>
    </row>
    <row r="242" spans="1:12" x14ac:dyDescent="0.35">
      <c r="A242" s="9"/>
      <c r="B242" s="12"/>
      <c r="C242" s="10"/>
      <c r="D242" s="11"/>
      <c r="E242" s="14" t="str">
        <f t="shared" si="6"/>
        <v/>
      </c>
      <c r="F242" s="11"/>
      <c r="G242" s="9"/>
      <c r="H242" s="15" t="str">
        <f t="shared" si="7"/>
        <v/>
      </c>
      <c r="I242" s="15" t="str">
        <f>IF(D242="","",IFERROR(INDEX(Parâmetros!$B$4:$B$20,MATCH(C242,Parâmetros!$A$4:$A$20,0)),"sem taxa cadastrada"))</f>
        <v/>
      </c>
      <c r="J242" s="13" t="str">
        <f>IF(D242="","",IF(ISTEXT(I242),"⚠️ cadastrar taxa",IF(H242&gt;I242+Parâmetros!$B$2,"⚠️ taxa acima do contrato","✅")))</f>
        <v/>
      </c>
      <c r="K242" s="13" t="str">
        <f>IF(B242="","",IF(COUNTIF(Vendas!$F:$F,B242)=0,"❌ não lançada no caixa","✅"))</f>
        <v/>
      </c>
      <c r="L242" s="10"/>
    </row>
    <row r="243" spans="1:12" x14ac:dyDescent="0.35">
      <c r="A243" s="9"/>
      <c r="B243" s="12"/>
      <c r="C243" s="10"/>
      <c r="D243" s="11"/>
      <c r="E243" s="14" t="str">
        <f t="shared" si="6"/>
        <v/>
      </c>
      <c r="F243" s="11"/>
      <c r="G243" s="9"/>
      <c r="H243" s="15" t="str">
        <f t="shared" si="7"/>
        <v/>
      </c>
      <c r="I243" s="15" t="str">
        <f>IF(D243="","",IFERROR(INDEX(Parâmetros!$B$4:$B$20,MATCH(C243,Parâmetros!$A$4:$A$20,0)),"sem taxa cadastrada"))</f>
        <v/>
      </c>
      <c r="J243" s="13" t="str">
        <f>IF(D243="","",IF(ISTEXT(I243),"⚠️ cadastrar taxa",IF(H243&gt;I243+Parâmetros!$B$2,"⚠️ taxa acima do contrato","✅")))</f>
        <v/>
      </c>
      <c r="K243" s="13" t="str">
        <f>IF(B243="","",IF(COUNTIF(Vendas!$F:$F,B243)=0,"❌ não lançada no caixa","✅"))</f>
        <v/>
      </c>
      <c r="L243" s="10"/>
    </row>
    <row r="244" spans="1:12" x14ac:dyDescent="0.35">
      <c r="A244" s="9"/>
      <c r="B244" s="12"/>
      <c r="C244" s="10"/>
      <c r="D244" s="11"/>
      <c r="E244" s="14" t="str">
        <f t="shared" si="6"/>
        <v/>
      </c>
      <c r="F244" s="11"/>
      <c r="G244" s="9"/>
      <c r="H244" s="15" t="str">
        <f t="shared" si="7"/>
        <v/>
      </c>
      <c r="I244" s="15" t="str">
        <f>IF(D244="","",IFERROR(INDEX(Parâmetros!$B$4:$B$20,MATCH(C244,Parâmetros!$A$4:$A$20,0)),"sem taxa cadastrada"))</f>
        <v/>
      </c>
      <c r="J244" s="13" t="str">
        <f>IF(D244="","",IF(ISTEXT(I244),"⚠️ cadastrar taxa",IF(H244&gt;I244+Parâmetros!$B$2,"⚠️ taxa acima do contrato","✅")))</f>
        <v/>
      </c>
      <c r="K244" s="13" t="str">
        <f>IF(B244="","",IF(COUNTIF(Vendas!$F:$F,B244)=0,"❌ não lançada no caixa","✅"))</f>
        <v/>
      </c>
      <c r="L244" s="10"/>
    </row>
    <row r="245" spans="1:12" x14ac:dyDescent="0.35">
      <c r="A245" s="9"/>
      <c r="B245" s="12"/>
      <c r="C245" s="10"/>
      <c r="D245" s="11"/>
      <c r="E245" s="14" t="str">
        <f t="shared" si="6"/>
        <v/>
      </c>
      <c r="F245" s="11"/>
      <c r="G245" s="9"/>
      <c r="H245" s="15" t="str">
        <f t="shared" si="7"/>
        <v/>
      </c>
      <c r="I245" s="15" t="str">
        <f>IF(D245="","",IFERROR(INDEX(Parâmetros!$B$4:$B$20,MATCH(C245,Parâmetros!$A$4:$A$20,0)),"sem taxa cadastrada"))</f>
        <v/>
      </c>
      <c r="J245" s="13" t="str">
        <f>IF(D245="","",IF(ISTEXT(I245),"⚠️ cadastrar taxa",IF(H245&gt;I245+Parâmetros!$B$2,"⚠️ taxa acima do contrato","✅")))</f>
        <v/>
      </c>
      <c r="K245" s="13" t="str">
        <f>IF(B245="","",IF(COUNTIF(Vendas!$F:$F,B245)=0,"❌ não lançada no caixa","✅"))</f>
        <v/>
      </c>
      <c r="L245" s="10"/>
    </row>
    <row r="246" spans="1:12" x14ac:dyDescent="0.35">
      <c r="A246" s="9"/>
      <c r="B246" s="12"/>
      <c r="C246" s="10"/>
      <c r="D246" s="11"/>
      <c r="E246" s="14" t="str">
        <f t="shared" si="6"/>
        <v/>
      </c>
      <c r="F246" s="11"/>
      <c r="G246" s="9"/>
      <c r="H246" s="15" t="str">
        <f t="shared" si="7"/>
        <v/>
      </c>
      <c r="I246" s="15" t="str">
        <f>IF(D246="","",IFERROR(INDEX(Parâmetros!$B$4:$B$20,MATCH(C246,Parâmetros!$A$4:$A$20,0)),"sem taxa cadastrada"))</f>
        <v/>
      </c>
      <c r="J246" s="13" t="str">
        <f>IF(D246="","",IF(ISTEXT(I246),"⚠️ cadastrar taxa",IF(H246&gt;I246+Parâmetros!$B$2,"⚠️ taxa acima do contrato","✅")))</f>
        <v/>
      </c>
      <c r="K246" s="13" t="str">
        <f>IF(B246="","",IF(COUNTIF(Vendas!$F:$F,B246)=0,"❌ não lançada no caixa","✅"))</f>
        <v/>
      </c>
      <c r="L246" s="10"/>
    </row>
    <row r="247" spans="1:12" x14ac:dyDescent="0.35">
      <c r="A247" s="9"/>
      <c r="B247" s="12"/>
      <c r="C247" s="10"/>
      <c r="D247" s="11"/>
      <c r="E247" s="14" t="str">
        <f t="shared" si="6"/>
        <v/>
      </c>
      <c r="F247" s="11"/>
      <c r="G247" s="9"/>
      <c r="H247" s="15" t="str">
        <f t="shared" si="7"/>
        <v/>
      </c>
      <c r="I247" s="15" t="str">
        <f>IF(D247="","",IFERROR(INDEX(Parâmetros!$B$4:$B$20,MATCH(C247,Parâmetros!$A$4:$A$20,0)),"sem taxa cadastrada"))</f>
        <v/>
      </c>
      <c r="J247" s="13" t="str">
        <f>IF(D247="","",IF(ISTEXT(I247),"⚠️ cadastrar taxa",IF(H247&gt;I247+Parâmetros!$B$2,"⚠️ taxa acima do contrato","✅")))</f>
        <v/>
      </c>
      <c r="K247" s="13" t="str">
        <f>IF(B247="","",IF(COUNTIF(Vendas!$F:$F,B247)=0,"❌ não lançada no caixa","✅"))</f>
        <v/>
      </c>
      <c r="L247" s="10"/>
    </row>
    <row r="248" spans="1:12" x14ac:dyDescent="0.35">
      <c r="A248" s="9"/>
      <c r="B248" s="12"/>
      <c r="C248" s="10"/>
      <c r="D248" s="11"/>
      <c r="E248" s="14" t="str">
        <f t="shared" si="6"/>
        <v/>
      </c>
      <c r="F248" s="11"/>
      <c r="G248" s="9"/>
      <c r="H248" s="15" t="str">
        <f t="shared" si="7"/>
        <v/>
      </c>
      <c r="I248" s="15" t="str">
        <f>IF(D248="","",IFERROR(INDEX(Parâmetros!$B$4:$B$20,MATCH(C248,Parâmetros!$A$4:$A$20,0)),"sem taxa cadastrada"))</f>
        <v/>
      </c>
      <c r="J248" s="13" t="str">
        <f>IF(D248="","",IF(ISTEXT(I248),"⚠️ cadastrar taxa",IF(H248&gt;I248+Parâmetros!$B$2,"⚠️ taxa acima do contrato","✅")))</f>
        <v/>
      </c>
      <c r="K248" s="13" t="str">
        <f>IF(B248="","",IF(COUNTIF(Vendas!$F:$F,B248)=0,"❌ não lançada no caixa","✅"))</f>
        <v/>
      </c>
      <c r="L248" s="10"/>
    </row>
    <row r="249" spans="1:12" x14ac:dyDescent="0.35">
      <c r="A249" s="9"/>
      <c r="B249" s="12"/>
      <c r="C249" s="10"/>
      <c r="D249" s="11"/>
      <c r="E249" s="14" t="str">
        <f t="shared" si="6"/>
        <v/>
      </c>
      <c r="F249" s="11"/>
      <c r="G249" s="9"/>
      <c r="H249" s="15" t="str">
        <f t="shared" si="7"/>
        <v/>
      </c>
      <c r="I249" s="15" t="str">
        <f>IF(D249="","",IFERROR(INDEX(Parâmetros!$B$4:$B$20,MATCH(C249,Parâmetros!$A$4:$A$20,0)),"sem taxa cadastrada"))</f>
        <v/>
      </c>
      <c r="J249" s="13" t="str">
        <f>IF(D249="","",IF(ISTEXT(I249),"⚠️ cadastrar taxa",IF(H249&gt;I249+Parâmetros!$B$2,"⚠️ taxa acima do contrato","✅")))</f>
        <v/>
      </c>
      <c r="K249" s="13" t="str">
        <f>IF(B249="","",IF(COUNTIF(Vendas!$F:$F,B249)=0,"❌ não lançada no caixa","✅"))</f>
        <v/>
      </c>
      <c r="L249" s="10"/>
    </row>
    <row r="250" spans="1:12" x14ac:dyDescent="0.35">
      <c r="A250" s="9"/>
      <c r="B250" s="12"/>
      <c r="C250" s="10"/>
      <c r="D250" s="11"/>
      <c r="E250" s="14" t="str">
        <f t="shared" si="6"/>
        <v/>
      </c>
      <c r="F250" s="11"/>
      <c r="G250" s="9"/>
      <c r="H250" s="15" t="str">
        <f t="shared" si="7"/>
        <v/>
      </c>
      <c r="I250" s="15" t="str">
        <f>IF(D250="","",IFERROR(INDEX(Parâmetros!$B$4:$B$20,MATCH(C250,Parâmetros!$A$4:$A$20,0)),"sem taxa cadastrada"))</f>
        <v/>
      </c>
      <c r="J250" s="13" t="str">
        <f>IF(D250="","",IF(ISTEXT(I250),"⚠️ cadastrar taxa",IF(H250&gt;I250+Parâmetros!$B$2,"⚠️ taxa acima do contrato","✅")))</f>
        <v/>
      </c>
      <c r="K250" s="13" t="str">
        <f>IF(B250="","",IF(COUNTIF(Vendas!$F:$F,B250)=0,"❌ não lançada no caixa","✅"))</f>
        <v/>
      </c>
      <c r="L250" s="10"/>
    </row>
    <row r="251" spans="1:12" x14ac:dyDescent="0.35">
      <c r="A251" s="9"/>
      <c r="B251" s="12"/>
      <c r="C251" s="10"/>
      <c r="D251" s="11"/>
      <c r="E251" s="14" t="str">
        <f t="shared" si="6"/>
        <v/>
      </c>
      <c r="F251" s="11"/>
      <c r="G251" s="9"/>
      <c r="H251" s="15" t="str">
        <f t="shared" si="7"/>
        <v/>
      </c>
      <c r="I251" s="15" t="str">
        <f>IF(D251="","",IFERROR(INDEX(Parâmetros!$B$4:$B$20,MATCH(C251,Parâmetros!$A$4:$A$20,0)),"sem taxa cadastrada"))</f>
        <v/>
      </c>
      <c r="J251" s="13" t="str">
        <f>IF(D251="","",IF(ISTEXT(I251),"⚠️ cadastrar taxa",IF(H251&gt;I251+Parâmetros!$B$2,"⚠️ taxa acima do contrato","✅")))</f>
        <v/>
      </c>
      <c r="K251" s="13" t="str">
        <f>IF(B251="","",IF(COUNTIF(Vendas!$F:$F,B251)=0,"❌ não lançada no caixa","✅"))</f>
        <v/>
      </c>
      <c r="L251" s="10"/>
    </row>
    <row r="252" spans="1:12" x14ac:dyDescent="0.35">
      <c r="A252" s="9"/>
      <c r="B252" s="12"/>
      <c r="C252" s="10"/>
      <c r="D252" s="11"/>
      <c r="E252" s="14" t="str">
        <f t="shared" si="6"/>
        <v/>
      </c>
      <c r="F252" s="11"/>
      <c r="G252" s="9"/>
      <c r="H252" s="15" t="str">
        <f t="shared" si="7"/>
        <v/>
      </c>
      <c r="I252" s="15" t="str">
        <f>IF(D252="","",IFERROR(INDEX(Parâmetros!$B$4:$B$20,MATCH(C252,Parâmetros!$A$4:$A$20,0)),"sem taxa cadastrada"))</f>
        <v/>
      </c>
      <c r="J252" s="13" t="str">
        <f>IF(D252="","",IF(ISTEXT(I252),"⚠️ cadastrar taxa",IF(H252&gt;I252+Parâmetros!$B$2,"⚠️ taxa acima do contrato","✅")))</f>
        <v/>
      </c>
      <c r="K252" s="13" t="str">
        <f>IF(B252="","",IF(COUNTIF(Vendas!$F:$F,B252)=0,"❌ não lançada no caixa","✅"))</f>
        <v/>
      </c>
      <c r="L252" s="10"/>
    </row>
    <row r="253" spans="1:12" x14ac:dyDescent="0.35">
      <c r="A253" s="9"/>
      <c r="B253" s="12"/>
      <c r="C253" s="10"/>
      <c r="D253" s="11"/>
      <c r="E253" s="14" t="str">
        <f t="shared" si="6"/>
        <v/>
      </c>
      <c r="F253" s="11"/>
      <c r="G253" s="9"/>
      <c r="H253" s="15" t="str">
        <f t="shared" si="7"/>
        <v/>
      </c>
      <c r="I253" s="15" t="str">
        <f>IF(D253="","",IFERROR(INDEX(Parâmetros!$B$4:$B$20,MATCH(C253,Parâmetros!$A$4:$A$20,0)),"sem taxa cadastrada"))</f>
        <v/>
      </c>
      <c r="J253" s="13" t="str">
        <f>IF(D253="","",IF(ISTEXT(I253),"⚠️ cadastrar taxa",IF(H253&gt;I253+Parâmetros!$B$2,"⚠️ taxa acima do contrato","✅")))</f>
        <v/>
      </c>
      <c r="K253" s="13" t="str">
        <f>IF(B253="","",IF(COUNTIF(Vendas!$F:$F,B253)=0,"❌ não lançada no caixa","✅"))</f>
        <v/>
      </c>
      <c r="L253" s="10"/>
    </row>
    <row r="254" spans="1:12" x14ac:dyDescent="0.35">
      <c r="A254" s="9"/>
      <c r="B254" s="12"/>
      <c r="C254" s="10"/>
      <c r="D254" s="11"/>
      <c r="E254" s="14" t="str">
        <f t="shared" si="6"/>
        <v/>
      </c>
      <c r="F254" s="11"/>
      <c r="G254" s="9"/>
      <c r="H254" s="15" t="str">
        <f t="shared" si="7"/>
        <v/>
      </c>
      <c r="I254" s="15" t="str">
        <f>IF(D254="","",IFERROR(INDEX(Parâmetros!$B$4:$B$20,MATCH(C254,Parâmetros!$A$4:$A$20,0)),"sem taxa cadastrada"))</f>
        <v/>
      </c>
      <c r="J254" s="13" t="str">
        <f>IF(D254="","",IF(ISTEXT(I254),"⚠️ cadastrar taxa",IF(H254&gt;I254+Parâmetros!$B$2,"⚠️ taxa acima do contrato","✅")))</f>
        <v/>
      </c>
      <c r="K254" s="13" t="str">
        <f>IF(B254="","",IF(COUNTIF(Vendas!$F:$F,B254)=0,"❌ não lançada no caixa","✅"))</f>
        <v/>
      </c>
      <c r="L254" s="10"/>
    </row>
    <row r="255" spans="1:12" x14ac:dyDescent="0.35">
      <c r="A255" s="9"/>
      <c r="B255" s="12"/>
      <c r="C255" s="10"/>
      <c r="D255" s="11"/>
      <c r="E255" s="14" t="str">
        <f t="shared" si="6"/>
        <v/>
      </c>
      <c r="F255" s="11"/>
      <c r="G255" s="9"/>
      <c r="H255" s="15" t="str">
        <f t="shared" si="7"/>
        <v/>
      </c>
      <c r="I255" s="15" t="str">
        <f>IF(D255="","",IFERROR(INDEX(Parâmetros!$B$4:$B$20,MATCH(C255,Parâmetros!$A$4:$A$20,0)),"sem taxa cadastrada"))</f>
        <v/>
      </c>
      <c r="J255" s="13" t="str">
        <f>IF(D255="","",IF(ISTEXT(I255),"⚠️ cadastrar taxa",IF(H255&gt;I255+Parâmetros!$B$2,"⚠️ taxa acima do contrato","✅")))</f>
        <v/>
      </c>
      <c r="K255" s="13" t="str">
        <f>IF(B255="","",IF(COUNTIF(Vendas!$F:$F,B255)=0,"❌ não lançada no caixa","✅"))</f>
        <v/>
      </c>
      <c r="L255" s="10"/>
    </row>
    <row r="256" spans="1:12" x14ac:dyDescent="0.35">
      <c r="A256" s="9"/>
      <c r="B256" s="12"/>
      <c r="C256" s="10"/>
      <c r="D256" s="11"/>
      <c r="E256" s="14" t="str">
        <f t="shared" si="6"/>
        <v/>
      </c>
      <c r="F256" s="11"/>
      <c r="G256" s="9"/>
      <c r="H256" s="15" t="str">
        <f t="shared" si="7"/>
        <v/>
      </c>
      <c r="I256" s="15" t="str">
        <f>IF(D256="","",IFERROR(INDEX(Parâmetros!$B$4:$B$20,MATCH(C256,Parâmetros!$A$4:$A$20,0)),"sem taxa cadastrada"))</f>
        <v/>
      </c>
      <c r="J256" s="13" t="str">
        <f>IF(D256="","",IF(ISTEXT(I256),"⚠️ cadastrar taxa",IF(H256&gt;I256+Parâmetros!$B$2,"⚠️ taxa acima do contrato","✅")))</f>
        <v/>
      </c>
      <c r="K256" s="13" t="str">
        <f>IF(B256="","",IF(COUNTIF(Vendas!$F:$F,B256)=0,"❌ não lançada no caixa","✅"))</f>
        <v/>
      </c>
      <c r="L256" s="10"/>
    </row>
    <row r="257" spans="1:12" x14ac:dyDescent="0.35">
      <c r="A257" s="9"/>
      <c r="B257" s="12"/>
      <c r="C257" s="10"/>
      <c r="D257" s="11"/>
      <c r="E257" s="14" t="str">
        <f t="shared" si="6"/>
        <v/>
      </c>
      <c r="F257" s="11"/>
      <c r="G257" s="9"/>
      <c r="H257" s="15" t="str">
        <f t="shared" si="7"/>
        <v/>
      </c>
      <c r="I257" s="15" t="str">
        <f>IF(D257="","",IFERROR(INDEX(Parâmetros!$B$4:$B$20,MATCH(C257,Parâmetros!$A$4:$A$20,0)),"sem taxa cadastrada"))</f>
        <v/>
      </c>
      <c r="J257" s="13" t="str">
        <f>IF(D257="","",IF(ISTEXT(I257),"⚠️ cadastrar taxa",IF(H257&gt;I257+Parâmetros!$B$2,"⚠️ taxa acima do contrato","✅")))</f>
        <v/>
      </c>
      <c r="K257" s="13" t="str">
        <f>IF(B257="","",IF(COUNTIF(Vendas!$F:$F,B257)=0,"❌ não lançada no caixa","✅"))</f>
        <v/>
      </c>
      <c r="L257" s="10"/>
    </row>
    <row r="258" spans="1:12" x14ac:dyDescent="0.35">
      <c r="A258" s="9"/>
      <c r="B258" s="12"/>
      <c r="C258" s="10"/>
      <c r="D258" s="11"/>
      <c r="E258" s="14" t="str">
        <f t="shared" ref="E258:E321" si="8">IF(D258="","",D258-F258)</f>
        <v/>
      </c>
      <c r="F258" s="11"/>
      <c r="G258" s="9"/>
      <c r="H258" s="15" t="str">
        <f t="shared" ref="H258:H301" si="9">IF(D258="","",IF(D258=0,0,E258/D258))</f>
        <v/>
      </c>
      <c r="I258" s="15" t="str">
        <f>IF(D258="","",IFERROR(INDEX(Parâmetros!$B$4:$B$20,MATCH(C258,Parâmetros!$A$4:$A$20,0)),"sem taxa cadastrada"))</f>
        <v/>
      </c>
      <c r="J258" s="13" t="str">
        <f>IF(D258="","",IF(ISTEXT(I258),"⚠️ cadastrar taxa",IF(H258&gt;I258+Parâmetros!$B$2,"⚠️ taxa acima do contrato","✅")))</f>
        <v/>
      </c>
      <c r="K258" s="13" t="str">
        <f>IF(B258="","",IF(COUNTIF(Vendas!$F:$F,B258)=0,"❌ não lançada no caixa","✅"))</f>
        <v/>
      </c>
      <c r="L258" s="10"/>
    </row>
    <row r="259" spans="1:12" x14ac:dyDescent="0.35">
      <c r="A259" s="9"/>
      <c r="B259" s="12"/>
      <c r="C259" s="10"/>
      <c r="D259" s="11"/>
      <c r="E259" s="14" t="str">
        <f t="shared" si="8"/>
        <v/>
      </c>
      <c r="F259" s="11"/>
      <c r="G259" s="9"/>
      <c r="H259" s="15" t="str">
        <f t="shared" si="9"/>
        <v/>
      </c>
      <c r="I259" s="15" t="str">
        <f>IF(D259="","",IFERROR(INDEX(Parâmetros!$B$4:$B$20,MATCH(C259,Parâmetros!$A$4:$A$20,0)),"sem taxa cadastrada"))</f>
        <v/>
      </c>
      <c r="J259" s="13" t="str">
        <f>IF(D259="","",IF(ISTEXT(I259),"⚠️ cadastrar taxa",IF(H259&gt;I259+Parâmetros!$B$2,"⚠️ taxa acima do contrato","✅")))</f>
        <v/>
      </c>
      <c r="K259" s="13" t="str">
        <f>IF(B259="","",IF(COUNTIF(Vendas!$F:$F,B259)=0,"❌ não lançada no caixa","✅"))</f>
        <v/>
      </c>
      <c r="L259" s="10"/>
    </row>
    <row r="260" spans="1:12" x14ac:dyDescent="0.35">
      <c r="A260" s="9"/>
      <c r="B260" s="12"/>
      <c r="C260" s="10"/>
      <c r="D260" s="11"/>
      <c r="E260" s="14" t="str">
        <f t="shared" si="8"/>
        <v/>
      </c>
      <c r="F260" s="11"/>
      <c r="G260" s="9"/>
      <c r="H260" s="15" t="str">
        <f t="shared" si="9"/>
        <v/>
      </c>
      <c r="I260" s="15" t="str">
        <f>IF(D260="","",IFERROR(INDEX(Parâmetros!$B$4:$B$20,MATCH(C260,Parâmetros!$A$4:$A$20,0)),"sem taxa cadastrada"))</f>
        <v/>
      </c>
      <c r="J260" s="13" t="str">
        <f>IF(D260="","",IF(ISTEXT(I260),"⚠️ cadastrar taxa",IF(H260&gt;I260+Parâmetros!$B$2,"⚠️ taxa acima do contrato","✅")))</f>
        <v/>
      </c>
      <c r="K260" s="13" t="str">
        <f>IF(B260="","",IF(COUNTIF(Vendas!$F:$F,B260)=0,"❌ não lançada no caixa","✅"))</f>
        <v/>
      </c>
      <c r="L260" s="10"/>
    </row>
    <row r="261" spans="1:12" x14ac:dyDescent="0.35">
      <c r="A261" s="9"/>
      <c r="B261" s="12"/>
      <c r="C261" s="10"/>
      <c r="D261" s="11"/>
      <c r="E261" s="14" t="str">
        <f t="shared" si="8"/>
        <v/>
      </c>
      <c r="F261" s="11"/>
      <c r="G261" s="9"/>
      <c r="H261" s="15" t="str">
        <f t="shared" si="9"/>
        <v/>
      </c>
      <c r="I261" s="15" t="str">
        <f>IF(D261="","",IFERROR(INDEX(Parâmetros!$B$4:$B$20,MATCH(C261,Parâmetros!$A$4:$A$20,0)),"sem taxa cadastrada"))</f>
        <v/>
      </c>
      <c r="J261" s="13" t="str">
        <f>IF(D261="","",IF(ISTEXT(I261),"⚠️ cadastrar taxa",IF(H261&gt;I261+Parâmetros!$B$2,"⚠️ taxa acima do contrato","✅")))</f>
        <v/>
      </c>
      <c r="K261" s="13" t="str">
        <f>IF(B261="","",IF(COUNTIF(Vendas!$F:$F,B261)=0,"❌ não lançada no caixa","✅"))</f>
        <v/>
      </c>
      <c r="L261" s="10"/>
    </row>
    <row r="262" spans="1:12" x14ac:dyDescent="0.35">
      <c r="A262" s="9"/>
      <c r="B262" s="12"/>
      <c r="C262" s="10"/>
      <c r="D262" s="11"/>
      <c r="E262" s="14" t="str">
        <f t="shared" si="8"/>
        <v/>
      </c>
      <c r="F262" s="11"/>
      <c r="G262" s="9"/>
      <c r="H262" s="15" t="str">
        <f t="shared" si="9"/>
        <v/>
      </c>
      <c r="I262" s="15" t="str">
        <f>IF(D262="","",IFERROR(INDEX(Parâmetros!$B$4:$B$20,MATCH(C262,Parâmetros!$A$4:$A$20,0)),"sem taxa cadastrada"))</f>
        <v/>
      </c>
      <c r="J262" s="13" t="str">
        <f>IF(D262="","",IF(ISTEXT(I262),"⚠️ cadastrar taxa",IF(H262&gt;I262+Parâmetros!$B$2,"⚠️ taxa acima do contrato","✅")))</f>
        <v/>
      </c>
      <c r="K262" s="13" t="str">
        <f>IF(B262="","",IF(COUNTIF(Vendas!$F:$F,B262)=0,"❌ não lançada no caixa","✅"))</f>
        <v/>
      </c>
      <c r="L262" s="10"/>
    </row>
    <row r="263" spans="1:12" x14ac:dyDescent="0.35">
      <c r="A263" s="9"/>
      <c r="B263" s="12"/>
      <c r="C263" s="10"/>
      <c r="D263" s="11"/>
      <c r="E263" s="14" t="str">
        <f t="shared" si="8"/>
        <v/>
      </c>
      <c r="F263" s="11"/>
      <c r="G263" s="9"/>
      <c r="H263" s="15" t="str">
        <f t="shared" si="9"/>
        <v/>
      </c>
      <c r="I263" s="15" t="str">
        <f>IF(D263="","",IFERROR(INDEX(Parâmetros!$B$4:$B$20,MATCH(C263,Parâmetros!$A$4:$A$20,0)),"sem taxa cadastrada"))</f>
        <v/>
      </c>
      <c r="J263" s="13" t="str">
        <f>IF(D263="","",IF(ISTEXT(I263),"⚠️ cadastrar taxa",IF(H263&gt;I263+Parâmetros!$B$2,"⚠️ taxa acima do contrato","✅")))</f>
        <v/>
      </c>
      <c r="K263" s="13" t="str">
        <f>IF(B263="","",IF(COUNTIF(Vendas!$F:$F,B263)=0,"❌ não lançada no caixa","✅"))</f>
        <v/>
      </c>
      <c r="L263" s="10"/>
    </row>
    <row r="264" spans="1:12" x14ac:dyDescent="0.35">
      <c r="A264" s="9"/>
      <c r="B264" s="12"/>
      <c r="C264" s="10"/>
      <c r="D264" s="11"/>
      <c r="E264" s="14" t="str">
        <f t="shared" si="8"/>
        <v/>
      </c>
      <c r="F264" s="11"/>
      <c r="G264" s="9"/>
      <c r="H264" s="15" t="str">
        <f t="shared" si="9"/>
        <v/>
      </c>
      <c r="I264" s="15" t="str">
        <f>IF(D264="","",IFERROR(INDEX(Parâmetros!$B$4:$B$20,MATCH(C264,Parâmetros!$A$4:$A$20,0)),"sem taxa cadastrada"))</f>
        <v/>
      </c>
      <c r="J264" s="13" t="str">
        <f>IF(D264="","",IF(ISTEXT(I264),"⚠️ cadastrar taxa",IF(H264&gt;I264+Parâmetros!$B$2,"⚠️ taxa acima do contrato","✅")))</f>
        <v/>
      </c>
      <c r="K264" s="13" t="str">
        <f>IF(B264="","",IF(COUNTIF(Vendas!$F:$F,B264)=0,"❌ não lançada no caixa","✅"))</f>
        <v/>
      </c>
      <c r="L264" s="10"/>
    </row>
    <row r="265" spans="1:12" x14ac:dyDescent="0.35">
      <c r="A265" s="9"/>
      <c r="B265" s="12"/>
      <c r="C265" s="10"/>
      <c r="D265" s="11"/>
      <c r="E265" s="14" t="str">
        <f t="shared" si="8"/>
        <v/>
      </c>
      <c r="F265" s="11"/>
      <c r="G265" s="9"/>
      <c r="H265" s="15" t="str">
        <f t="shared" si="9"/>
        <v/>
      </c>
      <c r="I265" s="15" t="str">
        <f>IF(D265="","",IFERROR(INDEX(Parâmetros!$B$4:$B$20,MATCH(C265,Parâmetros!$A$4:$A$20,0)),"sem taxa cadastrada"))</f>
        <v/>
      </c>
      <c r="J265" s="13" t="str">
        <f>IF(D265="","",IF(ISTEXT(I265),"⚠️ cadastrar taxa",IF(H265&gt;I265+Parâmetros!$B$2,"⚠️ taxa acima do contrato","✅")))</f>
        <v/>
      </c>
      <c r="K265" s="13" t="str">
        <f>IF(B265="","",IF(COUNTIF(Vendas!$F:$F,B265)=0,"❌ não lançada no caixa","✅"))</f>
        <v/>
      </c>
      <c r="L265" s="10"/>
    </row>
    <row r="266" spans="1:12" x14ac:dyDescent="0.35">
      <c r="A266" s="9"/>
      <c r="B266" s="12"/>
      <c r="C266" s="10"/>
      <c r="D266" s="11"/>
      <c r="E266" s="14" t="str">
        <f t="shared" si="8"/>
        <v/>
      </c>
      <c r="F266" s="11"/>
      <c r="G266" s="9"/>
      <c r="H266" s="15" t="str">
        <f t="shared" si="9"/>
        <v/>
      </c>
      <c r="I266" s="15" t="str">
        <f>IF(D266="","",IFERROR(INDEX(Parâmetros!$B$4:$B$20,MATCH(C266,Parâmetros!$A$4:$A$20,0)),"sem taxa cadastrada"))</f>
        <v/>
      </c>
      <c r="J266" s="13" t="str">
        <f>IF(D266="","",IF(ISTEXT(I266),"⚠️ cadastrar taxa",IF(H266&gt;I266+Parâmetros!$B$2,"⚠️ taxa acima do contrato","✅")))</f>
        <v/>
      </c>
      <c r="K266" s="13" t="str">
        <f>IF(B266="","",IF(COUNTIF(Vendas!$F:$F,B266)=0,"❌ não lançada no caixa","✅"))</f>
        <v/>
      </c>
      <c r="L266" s="10"/>
    </row>
    <row r="267" spans="1:12" x14ac:dyDescent="0.35">
      <c r="A267" s="9"/>
      <c r="B267" s="12"/>
      <c r="C267" s="10"/>
      <c r="D267" s="11"/>
      <c r="E267" s="14" t="str">
        <f t="shared" si="8"/>
        <v/>
      </c>
      <c r="F267" s="11"/>
      <c r="G267" s="9"/>
      <c r="H267" s="15" t="str">
        <f t="shared" si="9"/>
        <v/>
      </c>
      <c r="I267" s="15" t="str">
        <f>IF(D267="","",IFERROR(INDEX(Parâmetros!$B$4:$B$20,MATCH(C267,Parâmetros!$A$4:$A$20,0)),"sem taxa cadastrada"))</f>
        <v/>
      </c>
      <c r="J267" s="13" t="str">
        <f>IF(D267="","",IF(ISTEXT(I267),"⚠️ cadastrar taxa",IF(H267&gt;I267+Parâmetros!$B$2,"⚠️ taxa acima do contrato","✅")))</f>
        <v/>
      </c>
      <c r="K267" s="13" t="str">
        <f>IF(B267="","",IF(COUNTIF(Vendas!$F:$F,B267)=0,"❌ não lançada no caixa","✅"))</f>
        <v/>
      </c>
      <c r="L267" s="10"/>
    </row>
    <row r="268" spans="1:12" x14ac:dyDescent="0.35">
      <c r="A268" s="9"/>
      <c r="B268" s="12"/>
      <c r="C268" s="10"/>
      <c r="D268" s="11"/>
      <c r="E268" s="14" t="str">
        <f t="shared" si="8"/>
        <v/>
      </c>
      <c r="F268" s="11"/>
      <c r="G268" s="9"/>
      <c r="H268" s="15" t="str">
        <f t="shared" si="9"/>
        <v/>
      </c>
      <c r="I268" s="15" t="str">
        <f>IF(D268="","",IFERROR(INDEX(Parâmetros!$B$4:$B$20,MATCH(C268,Parâmetros!$A$4:$A$20,0)),"sem taxa cadastrada"))</f>
        <v/>
      </c>
      <c r="J268" s="13" t="str">
        <f>IF(D268="","",IF(ISTEXT(I268),"⚠️ cadastrar taxa",IF(H268&gt;I268+Parâmetros!$B$2,"⚠️ taxa acima do contrato","✅")))</f>
        <v/>
      </c>
      <c r="K268" s="13" t="str">
        <f>IF(B268="","",IF(COUNTIF(Vendas!$F:$F,B268)=0,"❌ não lançada no caixa","✅"))</f>
        <v/>
      </c>
      <c r="L268" s="10"/>
    </row>
    <row r="269" spans="1:12" x14ac:dyDescent="0.35">
      <c r="A269" s="9"/>
      <c r="B269" s="12"/>
      <c r="C269" s="10"/>
      <c r="D269" s="11"/>
      <c r="E269" s="14" t="str">
        <f t="shared" si="8"/>
        <v/>
      </c>
      <c r="F269" s="11"/>
      <c r="G269" s="9"/>
      <c r="H269" s="15" t="str">
        <f t="shared" si="9"/>
        <v/>
      </c>
      <c r="I269" s="15" t="str">
        <f>IF(D269="","",IFERROR(INDEX(Parâmetros!$B$4:$B$20,MATCH(C269,Parâmetros!$A$4:$A$20,0)),"sem taxa cadastrada"))</f>
        <v/>
      </c>
      <c r="J269" s="13" t="str">
        <f>IF(D269="","",IF(ISTEXT(I269),"⚠️ cadastrar taxa",IF(H269&gt;I269+Parâmetros!$B$2,"⚠️ taxa acima do contrato","✅")))</f>
        <v/>
      </c>
      <c r="K269" s="13" t="str">
        <f>IF(B269="","",IF(COUNTIF(Vendas!$F:$F,B269)=0,"❌ não lançada no caixa","✅"))</f>
        <v/>
      </c>
      <c r="L269" s="10"/>
    </row>
    <row r="270" spans="1:12" x14ac:dyDescent="0.35">
      <c r="A270" s="9"/>
      <c r="B270" s="12"/>
      <c r="C270" s="10"/>
      <c r="D270" s="11"/>
      <c r="E270" s="14" t="str">
        <f t="shared" si="8"/>
        <v/>
      </c>
      <c r="F270" s="11"/>
      <c r="G270" s="9"/>
      <c r="H270" s="15" t="str">
        <f t="shared" si="9"/>
        <v/>
      </c>
      <c r="I270" s="15" t="str">
        <f>IF(D270="","",IFERROR(INDEX(Parâmetros!$B$4:$B$20,MATCH(C270,Parâmetros!$A$4:$A$20,0)),"sem taxa cadastrada"))</f>
        <v/>
      </c>
      <c r="J270" s="13" t="str">
        <f>IF(D270="","",IF(ISTEXT(I270),"⚠️ cadastrar taxa",IF(H270&gt;I270+Parâmetros!$B$2,"⚠️ taxa acima do contrato","✅")))</f>
        <v/>
      </c>
      <c r="K270" s="13" t="str">
        <f>IF(B270="","",IF(COUNTIF(Vendas!$F:$F,B270)=0,"❌ não lançada no caixa","✅"))</f>
        <v/>
      </c>
      <c r="L270" s="10"/>
    </row>
    <row r="271" spans="1:12" x14ac:dyDescent="0.35">
      <c r="A271" s="9"/>
      <c r="B271" s="12"/>
      <c r="C271" s="10"/>
      <c r="D271" s="11"/>
      <c r="E271" s="14" t="str">
        <f t="shared" si="8"/>
        <v/>
      </c>
      <c r="F271" s="11"/>
      <c r="G271" s="9"/>
      <c r="H271" s="15" t="str">
        <f t="shared" si="9"/>
        <v/>
      </c>
      <c r="I271" s="15" t="str">
        <f>IF(D271="","",IFERROR(INDEX(Parâmetros!$B$4:$B$20,MATCH(C271,Parâmetros!$A$4:$A$20,0)),"sem taxa cadastrada"))</f>
        <v/>
      </c>
      <c r="J271" s="13" t="str">
        <f>IF(D271="","",IF(ISTEXT(I271),"⚠️ cadastrar taxa",IF(H271&gt;I271+Parâmetros!$B$2,"⚠️ taxa acima do contrato","✅")))</f>
        <v/>
      </c>
      <c r="K271" s="13" t="str">
        <f>IF(B271="","",IF(COUNTIF(Vendas!$F:$F,B271)=0,"❌ não lançada no caixa","✅"))</f>
        <v/>
      </c>
      <c r="L271" s="10"/>
    </row>
    <row r="272" spans="1:12" x14ac:dyDescent="0.35">
      <c r="A272" s="9"/>
      <c r="B272" s="12"/>
      <c r="C272" s="10"/>
      <c r="D272" s="11"/>
      <c r="E272" s="14" t="str">
        <f t="shared" si="8"/>
        <v/>
      </c>
      <c r="F272" s="11"/>
      <c r="G272" s="9"/>
      <c r="H272" s="15" t="str">
        <f t="shared" si="9"/>
        <v/>
      </c>
      <c r="I272" s="15" t="str">
        <f>IF(D272="","",IFERROR(INDEX(Parâmetros!$B$4:$B$20,MATCH(C272,Parâmetros!$A$4:$A$20,0)),"sem taxa cadastrada"))</f>
        <v/>
      </c>
      <c r="J272" s="13" t="str">
        <f>IF(D272="","",IF(ISTEXT(I272),"⚠️ cadastrar taxa",IF(H272&gt;I272+Parâmetros!$B$2,"⚠️ taxa acima do contrato","✅")))</f>
        <v/>
      </c>
      <c r="K272" s="13" t="str">
        <f>IF(B272="","",IF(COUNTIF(Vendas!$F:$F,B272)=0,"❌ não lançada no caixa","✅"))</f>
        <v/>
      </c>
      <c r="L272" s="10"/>
    </row>
    <row r="273" spans="1:12" x14ac:dyDescent="0.35">
      <c r="A273" s="9"/>
      <c r="B273" s="12"/>
      <c r="C273" s="10"/>
      <c r="D273" s="11"/>
      <c r="E273" s="14" t="str">
        <f t="shared" si="8"/>
        <v/>
      </c>
      <c r="F273" s="11"/>
      <c r="G273" s="9"/>
      <c r="H273" s="15" t="str">
        <f t="shared" si="9"/>
        <v/>
      </c>
      <c r="I273" s="15" t="str">
        <f>IF(D273="","",IFERROR(INDEX(Parâmetros!$B$4:$B$20,MATCH(C273,Parâmetros!$A$4:$A$20,0)),"sem taxa cadastrada"))</f>
        <v/>
      </c>
      <c r="J273" s="13" t="str">
        <f>IF(D273="","",IF(ISTEXT(I273),"⚠️ cadastrar taxa",IF(H273&gt;I273+Parâmetros!$B$2,"⚠️ taxa acima do contrato","✅")))</f>
        <v/>
      </c>
      <c r="K273" s="13" t="str">
        <f>IF(B273="","",IF(COUNTIF(Vendas!$F:$F,B273)=0,"❌ não lançada no caixa","✅"))</f>
        <v/>
      </c>
      <c r="L273" s="10"/>
    </row>
    <row r="274" spans="1:12" x14ac:dyDescent="0.35">
      <c r="A274" s="9"/>
      <c r="B274" s="12"/>
      <c r="C274" s="10"/>
      <c r="D274" s="11"/>
      <c r="E274" s="14" t="str">
        <f t="shared" si="8"/>
        <v/>
      </c>
      <c r="F274" s="11"/>
      <c r="G274" s="9"/>
      <c r="H274" s="15" t="str">
        <f t="shared" si="9"/>
        <v/>
      </c>
      <c r="I274" s="15" t="str">
        <f>IF(D274="","",IFERROR(INDEX(Parâmetros!$B$4:$B$20,MATCH(C274,Parâmetros!$A$4:$A$20,0)),"sem taxa cadastrada"))</f>
        <v/>
      </c>
      <c r="J274" s="13" t="str">
        <f>IF(D274="","",IF(ISTEXT(I274),"⚠️ cadastrar taxa",IF(H274&gt;I274+Parâmetros!$B$2,"⚠️ taxa acima do contrato","✅")))</f>
        <v/>
      </c>
      <c r="K274" s="13" t="str">
        <f>IF(B274="","",IF(COUNTIF(Vendas!$F:$F,B274)=0,"❌ não lançada no caixa","✅"))</f>
        <v/>
      </c>
      <c r="L274" s="10"/>
    </row>
    <row r="275" spans="1:12" x14ac:dyDescent="0.35">
      <c r="A275" s="9"/>
      <c r="B275" s="12"/>
      <c r="C275" s="10"/>
      <c r="D275" s="11"/>
      <c r="E275" s="14" t="str">
        <f t="shared" si="8"/>
        <v/>
      </c>
      <c r="F275" s="11"/>
      <c r="G275" s="9"/>
      <c r="H275" s="15" t="str">
        <f t="shared" si="9"/>
        <v/>
      </c>
      <c r="I275" s="15" t="str">
        <f>IF(D275="","",IFERROR(INDEX(Parâmetros!$B$4:$B$20,MATCH(C275,Parâmetros!$A$4:$A$20,0)),"sem taxa cadastrada"))</f>
        <v/>
      </c>
      <c r="J275" s="13" t="str">
        <f>IF(D275="","",IF(ISTEXT(I275),"⚠️ cadastrar taxa",IF(H275&gt;I275+Parâmetros!$B$2,"⚠️ taxa acima do contrato","✅")))</f>
        <v/>
      </c>
      <c r="K275" s="13" t="str">
        <f>IF(B275="","",IF(COUNTIF(Vendas!$F:$F,B275)=0,"❌ não lançada no caixa","✅"))</f>
        <v/>
      </c>
      <c r="L275" s="10"/>
    </row>
    <row r="276" spans="1:12" x14ac:dyDescent="0.35">
      <c r="A276" s="9"/>
      <c r="B276" s="12"/>
      <c r="C276" s="10"/>
      <c r="D276" s="11"/>
      <c r="E276" s="14" t="str">
        <f t="shared" si="8"/>
        <v/>
      </c>
      <c r="F276" s="11"/>
      <c r="G276" s="9"/>
      <c r="H276" s="15" t="str">
        <f t="shared" si="9"/>
        <v/>
      </c>
      <c r="I276" s="15" t="str">
        <f>IF(D276="","",IFERROR(INDEX(Parâmetros!$B$4:$B$20,MATCH(C276,Parâmetros!$A$4:$A$20,0)),"sem taxa cadastrada"))</f>
        <v/>
      </c>
      <c r="J276" s="13" t="str">
        <f>IF(D276="","",IF(ISTEXT(I276),"⚠️ cadastrar taxa",IF(H276&gt;I276+Parâmetros!$B$2,"⚠️ taxa acima do contrato","✅")))</f>
        <v/>
      </c>
      <c r="K276" s="13" t="str">
        <f>IF(B276="","",IF(COUNTIF(Vendas!$F:$F,B276)=0,"❌ não lançada no caixa","✅"))</f>
        <v/>
      </c>
      <c r="L276" s="10"/>
    </row>
    <row r="277" spans="1:12" x14ac:dyDescent="0.35">
      <c r="A277" s="9"/>
      <c r="B277" s="12"/>
      <c r="C277" s="10"/>
      <c r="D277" s="11"/>
      <c r="E277" s="14" t="str">
        <f t="shared" si="8"/>
        <v/>
      </c>
      <c r="F277" s="11"/>
      <c r="G277" s="9"/>
      <c r="H277" s="15" t="str">
        <f t="shared" si="9"/>
        <v/>
      </c>
      <c r="I277" s="15" t="str">
        <f>IF(D277="","",IFERROR(INDEX(Parâmetros!$B$4:$B$20,MATCH(C277,Parâmetros!$A$4:$A$20,0)),"sem taxa cadastrada"))</f>
        <v/>
      </c>
      <c r="J277" s="13" t="str">
        <f>IF(D277="","",IF(ISTEXT(I277),"⚠️ cadastrar taxa",IF(H277&gt;I277+Parâmetros!$B$2,"⚠️ taxa acima do contrato","✅")))</f>
        <v/>
      </c>
      <c r="K277" s="13" t="str">
        <f>IF(B277="","",IF(COUNTIF(Vendas!$F:$F,B277)=0,"❌ não lançada no caixa","✅"))</f>
        <v/>
      </c>
      <c r="L277" s="10"/>
    </row>
    <row r="278" spans="1:12" x14ac:dyDescent="0.35">
      <c r="A278" s="9"/>
      <c r="B278" s="12"/>
      <c r="C278" s="10"/>
      <c r="D278" s="11"/>
      <c r="E278" s="14" t="str">
        <f t="shared" si="8"/>
        <v/>
      </c>
      <c r="F278" s="11"/>
      <c r="G278" s="9"/>
      <c r="H278" s="15" t="str">
        <f t="shared" si="9"/>
        <v/>
      </c>
      <c r="I278" s="15" t="str">
        <f>IF(D278="","",IFERROR(INDEX(Parâmetros!$B$4:$B$20,MATCH(C278,Parâmetros!$A$4:$A$20,0)),"sem taxa cadastrada"))</f>
        <v/>
      </c>
      <c r="J278" s="13" t="str">
        <f>IF(D278="","",IF(ISTEXT(I278),"⚠️ cadastrar taxa",IF(H278&gt;I278+Parâmetros!$B$2,"⚠️ taxa acima do contrato","✅")))</f>
        <v/>
      </c>
      <c r="K278" s="13" t="str">
        <f>IF(B278="","",IF(COUNTIF(Vendas!$F:$F,B278)=0,"❌ não lançada no caixa","✅"))</f>
        <v/>
      </c>
      <c r="L278" s="10"/>
    </row>
    <row r="279" spans="1:12" x14ac:dyDescent="0.35">
      <c r="A279" s="9"/>
      <c r="B279" s="12"/>
      <c r="C279" s="10"/>
      <c r="D279" s="11"/>
      <c r="E279" s="14" t="str">
        <f t="shared" si="8"/>
        <v/>
      </c>
      <c r="F279" s="11"/>
      <c r="G279" s="9"/>
      <c r="H279" s="15" t="str">
        <f t="shared" si="9"/>
        <v/>
      </c>
      <c r="I279" s="15" t="str">
        <f>IF(D279="","",IFERROR(INDEX(Parâmetros!$B$4:$B$20,MATCH(C279,Parâmetros!$A$4:$A$20,0)),"sem taxa cadastrada"))</f>
        <v/>
      </c>
      <c r="J279" s="13" t="str">
        <f>IF(D279="","",IF(ISTEXT(I279),"⚠️ cadastrar taxa",IF(H279&gt;I279+Parâmetros!$B$2,"⚠️ taxa acima do contrato","✅")))</f>
        <v/>
      </c>
      <c r="K279" s="13" t="str">
        <f>IF(B279="","",IF(COUNTIF(Vendas!$F:$F,B279)=0,"❌ não lançada no caixa","✅"))</f>
        <v/>
      </c>
      <c r="L279" s="10"/>
    </row>
    <row r="280" spans="1:12" x14ac:dyDescent="0.35">
      <c r="A280" s="9"/>
      <c r="B280" s="12"/>
      <c r="C280" s="10"/>
      <c r="D280" s="11"/>
      <c r="E280" s="14" t="str">
        <f t="shared" si="8"/>
        <v/>
      </c>
      <c r="F280" s="11"/>
      <c r="G280" s="9"/>
      <c r="H280" s="15" t="str">
        <f t="shared" si="9"/>
        <v/>
      </c>
      <c r="I280" s="15" t="str">
        <f>IF(D280="","",IFERROR(INDEX(Parâmetros!$B$4:$B$20,MATCH(C280,Parâmetros!$A$4:$A$20,0)),"sem taxa cadastrada"))</f>
        <v/>
      </c>
      <c r="J280" s="13" t="str">
        <f>IF(D280="","",IF(ISTEXT(I280),"⚠️ cadastrar taxa",IF(H280&gt;I280+Parâmetros!$B$2,"⚠️ taxa acima do contrato","✅")))</f>
        <v/>
      </c>
      <c r="K280" s="13" t="str">
        <f>IF(B280="","",IF(COUNTIF(Vendas!$F:$F,B280)=0,"❌ não lançada no caixa","✅"))</f>
        <v/>
      </c>
      <c r="L280" s="10"/>
    </row>
    <row r="281" spans="1:12" x14ac:dyDescent="0.35">
      <c r="A281" s="9"/>
      <c r="B281" s="12"/>
      <c r="C281" s="10"/>
      <c r="D281" s="11"/>
      <c r="E281" s="14" t="str">
        <f t="shared" si="8"/>
        <v/>
      </c>
      <c r="F281" s="11"/>
      <c r="G281" s="9"/>
      <c r="H281" s="15" t="str">
        <f t="shared" si="9"/>
        <v/>
      </c>
      <c r="I281" s="15" t="str">
        <f>IF(D281="","",IFERROR(INDEX(Parâmetros!$B$4:$B$20,MATCH(C281,Parâmetros!$A$4:$A$20,0)),"sem taxa cadastrada"))</f>
        <v/>
      </c>
      <c r="J281" s="13" t="str">
        <f>IF(D281="","",IF(ISTEXT(I281),"⚠️ cadastrar taxa",IF(H281&gt;I281+Parâmetros!$B$2,"⚠️ taxa acima do contrato","✅")))</f>
        <v/>
      </c>
      <c r="K281" s="13" t="str">
        <f>IF(B281="","",IF(COUNTIF(Vendas!$F:$F,B281)=0,"❌ não lançada no caixa","✅"))</f>
        <v/>
      </c>
      <c r="L281" s="10"/>
    </row>
    <row r="282" spans="1:12" x14ac:dyDescent="0.35">
      <c r="A282" s="9"/>
      <c r="B282" s="12"/>
      <c r="C282" s="10"/>
      <c r="D282" s="11"/>
      <c r="E282" s="14" t="str">
        <f t="shared" si="8"/>
        <v/>
      </c>
      <c r="F282" s="11"/>
      <c r="G282" s="9"/>
      <c r="H282" s="15" t="str">
        <f t="shared" si="9"/>
        <v/>
      </c>
      <c r="I282" s="15" t="str">
        <f>IF(D282="","",IFERROR(INDEX(Parâmetros!$B$4:$B$20,MATCH(C282,Parâmetros!$A$4:$A$20,0)),"sem taxa cadastrada"))</f>
        <v/>
      </c>
      <c r="J282" s="13" t="str">
        <f>IF(D282="","",IF(ISTEXT(I282),"⚠️ cadastrar taxa",IF(H282&gt;I282+Parâmetros!$B$2,"⚠️ taxa acima do contrato","✅")))</f>
        <v/>
      </c>
      <c r="K282" s="13" t="str">
        <f>IF(B282="","",IF(COUNTIF(Vendas!$F:$F,B282)=0,"❌ não lançada no caixa","✅"))</f>
        <v/>
      </c>
      <c r="L282" s="10"/>
    </row>
    <row r="283" spans="1:12" x14ac:dyDescent="0.35">
      <c r="A283" s="9"/>
      <c r="B283" s="12"/>
      <c r="C283" s="10"/>
      <c r="D283" s="11"/>
      <c r="E283" s="14" t="str">
        <f t="shared" si="8"/>
        <v/>
      </c>
      <c r="F283" s="11"/>
      <c r="G283" s="9"/>
      <c r="H283" s="15" t="str">
        <f t="shared" si="9"/>
        <v/>
      </c>
      <c r="I283" s="15" t="str">
        <f>IF(D283="","",IFERROR(INDEX(Parâmetros!$B$4:$B$20,MATCH(C283,Parâmetros!$A$4:$A$20,0)),"sem taxa cadastrada"))</f>
        <v/>
      </c>
      <c r="J283" s="13" t="str">
        <f>IF(D283="","",IF(ISTEXT(I283),"⚠️ cadastrar taxa",IF(H283&gt;I283+Parâmetros!$B$2,"⚠️ taxa acima do contrato","✅")))</f>
        <v/>
      </c>
      <c r="K283" s="13" t="str">
        <f>IF(B283="","",IF(COUNTIF(Vendas!$F:$F,B283)=0,"❌ não lançada no caixa","✅"))</f>
        <v/>
      </c>
      <c r="L283" s="10"/>
    </row>
    <row r="284" spans="1:12" x14ac:dyDescent="0.35">
      <c r="A284" s="9"/>
      <c r="B284" s="12"/>
      <c r="C284" s="10"/>
      <c r="D284" s="11"/>
      <c r="E284" s="14" t="str">
        <f t="shared" si="8"/>
        <v/>
      </c>
      <c r="F284" s="11"/>
      <c r="G284" s="9"/>
      <c r="H284" s="15" t="str">
        <f t="shared" si="9"/>
        <v/>
      </c>
      <c r="I284" s="15" t="str">
        <f>IF(D284="","",IFERROR(INDEX(Parâmetros!$B$4:$B$20,MATCH(C284,Parâmetros!$A$4:$A$20,0)),"sem taxa cadastrada"))</f>
        <v/>
      </c>
      <c r="J284" s="13" t="str">
        <f>IF(D284="","",IF(ISTEXT(I284),"⚠️ cadastrar taxa",IF(H284&gt;I284+Parâmetros!$B$2,"⚠️ taxa acima do contrato","✅")))</f>
        <v/>
      </c>
      <c r="K284" s="13" t="str">
        <f>IF(B284="","",IF(COUNTIF(Vendas!$F:$F,B284)=0,"❌ não lançada no caixa","✅"))</f>
        <v/>
      </c>
      <c r="L284" s="10"/>
    </row>
    <row r="285" spans="1:12" x14ac:dyDescent="0.35">
      <c r="A285" s="9"/>
      <c r="B285" s="12"/>
      <c r="C285" s="10"/>
      <c r="D285" s="11"/>
      <c r="E285" s="14" t="str">
        <f t="shared" si="8"/>
        <v/>
      </c>
      <c r="F285" s="11"/>
      <c r="G285" s="9"/>
      <c r="H285" s="15" t="str">
        <f t="shared" si="9"/>
        <v/>
      </c>
      <c r="I285" s="15" t="str">
        <f>IF(D285="","",IFERROR(INDEX(Parâmetros!$B$4:$B$20,MATCH(C285,Parâmetros!$A$4:$A$20,0)),"sem taxa cadastrada"))</f>
        <v/>
      </c>
      <c r="J285" s="13" t="str">
        <f>IF(D285="","",IF(ISTEXT(I285),"⚠️ cadastrar taxa",IF(H285&gt;I285+Parâmetros!$B$2,"⚠️ taxa acima do contrato","✅")))</f>
        <v/>
      </c>
      <c r="K285" s="13" t="str">
        <f>IF(B285="","",IF(COUNTIF(Vendas!$F:$F,B285)=0,"❌ não lançada no caixa","✅"))</f>
        <v/>
      </c>
      <c r="L285" s="10"/>
    </row>
    <row r="286" spans="1:12" x14ac:dyDescent="0.35">
      <c r="A286" s="9"/>
      <c r="B286" s="12"/>
      <c r="C286" s="10"/>
      <c r="D286" s="11"/>
      <c r="E286" s="14" t="str">
        <f t="shared" si="8"/>
        <v/>
      </c>
      <c r="F286" s="11"/>
      <c r="G286" s="9"/>
      <c r="H286" s="15" t="str">
        <f t="shared" si="9"/>
        <v/>
      </c>
      <c r="I286" s="15" t="str">
        <f>IF(D286="","",IFERROR(INDEX(Parâmetros!$B$4:$B$20,MATCH(C286,Parâmetros!$A$4:$A$20,0)),"sem taxa cadastrada"))</f>
        <v/>
      </c>
      <c r="J286" s="13" t="str">
        <f>IF(D286="","",IF(ISTEXT(I286),"⚠️ cadastrar taxa",IF(H286&gt;I286+Parâmetros!$B$2,"⚠️ taxa acima do contrato","✅")))</f>
        <v/>
      </c>
      <c r="K286" s="13" t="str">
        <f>IF(B286="","",IF(COUNTIF(Vendas!$F:$F,B286)=0,"❌ não lançada no caixa","✅"))</f>
        <v/>
      </c>
      <c r="L286" s="10"/>
    </row>
    <row r="287" spans="1:12" x14ac:dyDescent="0.35">
      <c r="A287" s="9"/>
      <c r="B287" s="12"/>
      <c r="C287" s="10"/>
      <c r="D287" s="11"/>
      <c r="E287" s="14" t="str">
        <f t="shared" si="8"/>
        <v/>
      </c>
      <c r="F287" s="11"/>
      <c r="G287" s="9"/>
      <c r="H287" s="15" t="str">
        <f t="shared" si="9"/>
        <v/>
      </c>
      <c r="I287" s="15" t="str">
        <f>IF(D287="","",IFERROR(INDEX(Parâmetros!$B$4:$B$20,MATCH(C287,Parâmetros!$A$4:$A$20,0)),"sem taxa cadastrada"))</f>
        <v/>
      </c>
      <c r="J287" s="13" t="str">
        <f>IF(D287="","",IF(ISTEXT(I287),"⚠️ cadastrar taxa",IF(H287&gt;I287+Parâmetros!$B$2,"⚠️ taxa acima do contrato","✅")))</f>
        <v/>
      </c>
      <c r="K287" s="13" t="str">
        <f>IF(B287="","",IF(COUNTIF(Vendas!$F:$F,B287)=0,"❌ não lançada no caixa","✅"))</f>
        <v/>
      </c>
      <c r="L287" s="10"/>
    </row>
    <row r="288" spans="1:12" x14ac:dyDescent="0.35">
      <c r="A288" s="9"/>
      <c r="B288" s="12"/>
      <c r="C288" s="10"/>
      <c r="D288" s="11"/>
      <c r="E288" s="14" t="str">
        <f t="shared" si="8"/>
        <v/>
      </c>
      <c r="F288" s="11"/>
      <c r="G288" s="9"/>
      <c r="H288" s="15" t="str">
        <f t="shared" si="9"/>
        <v/>
      </c>
      <c r="I288" s="15" t="str">
        <f>IF(D288="","",IFERROR(INDEX(Parâmetros!$B$4:$B$20,MATCH(C288,Parâmetros!$A$4:$A$20,0)),"sem taxa cadastrada"))</f>
        <v/>
      </c>
      <c r="J288" s="13" t="str">
        <f>IF(D288="","",IF(ISTEXT(I288),"⚠️ cadastrar taxa",IF(H288&gt;I288+Parâmetros!$B$2,"⚠️ taxa acima do contrato","✅")))</f>
        <v/>
      </c>
      <c r="K288" s="13" t="str">
        <f>IF(B288="","",IF(COUNTIF(Vendas!$F:$F,B288)=0,"❌ não lançada no caixa","✅"))</f>
        <v/>
      </c>
      <c r="L288" s="10"/>
    </row>
    <row r="289" spans="1:12" x14ac:dyDescent="0.35">
      <c r="A289" s="9"/>
      <c r="B289" s="12"/>
      <c r="C289" s="10"/>
      <c r="D289" s="11"/>
      <c r="E289" s="14" t="str">
        <f t="shared" si="8"/>
        <v/>
      </c>
      <c r="F289" s="11"/>
      <c r="G289" s="9"/>
      <c r="H289" s="15" t="str">
        <f t="shared" si="9"/>
        <v/>
      </c>
      <c r="I289" s="15" t="str">
        <f>IF(D289="","",IFERROR(INDEX(Parâmetros!$B$4:$B$20,MATCH(C289,Parâmetros!$A$4:$A$20,0)),"sem taxa cadastrada"))</f>
        <v/>
      </c>
      <c r="J289" s="13" t="str">
        <f>IF(D289="","",IF(ISTEXT(I289),"⚠️ cadastrar taxa",IF(H289&gt;I289+Parâmetros!$B$2,"⚠️ taxa acima do contrato","✅")))</f>
        <v/>
      </c>
      <c r="K289" s="13" t="str">
        <f>IF(B289="","",IF(COUNTIF(Vendas!$F:$F,B289)=0,"❌ não lançada no caixa","✅"))</f>
        <v/>
      </c>
      <c r="L289" s="10"/>
    </row>
    <row r="290" spans="1:12" x14ac:dyDescent="0.35">
      <c r="A290" s="9"/>
      <c r="B290" s="12"/>
      <c r="C290" s="10"/>
      <c r="D290" s="11"/>
      <c r="E290" s="14" t="str">
        <f t="shared" si="8"/>
        <v/>
      </c>
      <c r="F290" s="11"/>
      <c r="G290" s="9"/>
      <c r="H290" s="15" t="str">
        <f t="shared" si="9"/>
        <v/>
      </c>
      <c r="I290" s="15" t="str">
        <f>IF(D290="","",IFERROR(INDEX(Parâmetros!$B$4:$B$20,MATCH(C290,Parâmetros!$A$4:$A$20,0)),"sem taxa cadastrada"))</f>
        <v/>
      </c>
      <c r="J290" s="13" t="str">
        <f>IF(D290="","",IF(ISTEXT(I290),"⚠️ cadastrar taxa",IF(H290&gt;I290+Parâmetros!$B$2,"⚠️ taxa acima do contrato","✅")))</f>
        <v/>
      </c>
      <c r="K290" s="13" t="str">
        <f>IF(B290="","",IF(COUNTIF(Vendas!$F:$F,B290)=0,"❌ não lançada no caixa","✅"))</f>
        <v/>
      </c>
      <c r="L290" s="10"/>
    </row>
    <row r="291" spans="1:12" x14ac:dyDescent="0.35">
      <c r="A291" s="9"/>
      <c r="B291" s="12"/>
      <c r="C291" s="10"/>
      <c r="D291" s="11"/>
      <c r="E291" s="14" t="str">
        <f t="shared" si="8"/>
        <v/>
      </c>
      <c r="F291" s="11"/>
      <c r="G291" s="9"/>
      <c r="H291" s="15" t="str">
        <f t="shared" si="9"/>
        <v/>
      </c>
      <c r="I291" s="15" t="str">
        <f>IF(D291="","",IFERROR(INDEX(Parâmetros!$B$4:$B$20,MATCH(C291,Parâmetros!$A$4:$A$20,0)),"sem taxa cadastrada"))</f>
        <v/>
      </c>
      <c r="J291" s="13" t="str">
        <f>IF(D291="","",IF(ISTEXT(I291),"⚠️ cadastrar taxa",IF(H291&gt;I291+Parâmetros!$B$2,"⚠️ taxa acima do contrato","✅")))</f>
        <v/>
      </c>
      <c r="K291" s="13" t="str">
        <f>IF(B291="","",IF(COUNTIF(Vendas!$F:$F,B291)=0,"❌ não lançada no caixa","✅"))</f>
        <v/>
      </c>
      <c r="L291" s="10"/>
    </row>
    <row r="292" spans="1:12" x14ac:dyDescent="0.35">
      <c r="A292" s="9"/>
      <c r="B292" s="12"/>
      <c r="C292" s="10"/>
      <c r="D292" s="11"/>
      <c r="E292" s="14" t="str">
        <f t="shared" si="8"/>
        <v/>
      </c>
      <c r="F292" s="11"/>
      <c r="G292" s="9"/>
      <c r="H292" s="15" t="str">
        <f t="shared" si="9"/>
        <v/>
      </c>
      <c r="I292" s="15" t="str">
        <f>IF(D292="","",IFERROR(INDEX(Parâmetros!$B$4:$B$20,MATCH(C292,Parâmetros!$A$4:$A$20,0)),"sem taxa cadastrada"))</f>
        <v/>
      </c>
      <c r="J292" s="13" t="str">
        <f>IF(D292="","",IF(ISTEXT(I292),"⚠️ cadastrar taxa",IF(H292&gt;I292+Parâmetros!$B$2,"⚠️ taxa acima do contrato","✅")))</f>
        <v/>
      </c>
      <c r="K292" s="13" t="str">
        <f>IF(B292="","",IF(COUNTIF(Vendas!$F:$F,B292)=0,"❌ não lançada no caixa","✅"))</f>
        <v/>
      </c>
      <c r="L292" s="10"/>
    </row>
    <row r="293" spans="1:12" x14ac:dyDescent="0.35">
      <c r="A293" s="9"/>
      <c r="B293" s="12"/>
      <c r="C293" s="10"/>
      <c r="D293" s="11"/>
      <c r="E293" s="14" t="str">
        <f t="shared" si="8"/>
        <v/>
      </c>
      <c r="F293" s="11"/>
      <c r="G293" s="9"/>
      <c r="H293" s="15" t="str">
        <f t="shared" si="9"/>
        <v/>
      </c>
      <c r="I293" s="15" t="str">
        <f>IF(D293="","",IFERROR(INDEX(Parâmetros!$B$4:$B$20,MATCH(C293,Parâmetros!$A$4:$A$20,0)),"sem taxa cadastrada"))</f>
        <v/>
      </c>
      <c r="J293" s="13" t="str">
        <f>IF(D293="","",IF(ISTEXT(I293),"⚠️ cadastrar taxa",IF(H293&gt;I293+Parâmetros!$B$2,"⚠️ taxa acima do contrato","✅")))</f>
        <v/>
      </c>
      <c r="K293" s="13" t="str">
        <f>IF(B293="","",IF(COUNTIF(Vendas!$F:$F,B293)=0,"❌ não lançada no caixa","✅"))</f>
        <v/>
      </c>
      <c r="L293" s="10"/>
    </row>
    <row r="294" spans="1:12" x14ac:dyDescent="0.35">
      <c r="A294" s="9"/>
      <c r="B294" s="12"/>
      <c r="C294" s="10"/>
      <c r="D294" s="11"/>
      <c r="E294" s="14" t="str">
        <f t="shared" si="8"/>
        <v/>
      </c>
      <c r="F294" s="11"/>
      <c r="G294" s="9"/>
      <c r="H294" s="15" t="str">
        <f t="shared" si="9"/>
        <v/>
      </c>
      <c r="I294" s="15" t="str">
        <f>IF(D294="","",IFERROR(INDEX(Parâmetros!$B$4:$B$20,MATCH(C294,Parâmetros!$A$4:$A$20,0)),"sem taxa cadastrada"))</f>
        <v/>
      </c>
      <c r="J294" s="13" t="str">
        <f>IF(D294="","",IF(ISTEXT(I294),"⚠️ cadastrar taxa",IF(H294&gt;I294+Parâmetros!$B$2,"⚠️ taxa acima do contrato","✅")))</f>
        <v/>
      </c>
      <c r="K294" s="13" t="str">
        <f>IF(B294="","",IF(COUNTIF(Vendas!$F:$F,B294)=0,"❌ não lançada no caixa","✅"))</f>
        <v/>
      </c>
      <c r="L294" s="10"/>
    </row>
    <row r="295" spans="1:12" x14ac:dyDescent="0.35">
      <c r="A295" s="9"/>
      <c r="B295" s="12"/>
      <c r="C295" s="10"/>
      <c r="D295" s="11"/>
      <c r="E295" s="14" t="str">
        <f t="shared" si="8"/>
        <v/>
      </c>
      <c r="F295" s="11"/>
      <c r="G295" s="9"/>
      <c r="H295" s="15" t="str">
        <f t="shared" si="9"/>
        <v/>
      </c>
      <c r="I295" s="15" t="str">
        <f>IF(D295="","",IFERROR(INDEX(Parâmetros!$B$4:$B$20,MATCH(C295,Parâmetros!$A$4:$A$20,0)),"sem taxa cadastrada"))</f>
        <v/>
      </c>
      <c r="J295" s="13" t="str">
        <f>IF(D295="","",IF(ISTEXT(I295),"⚠️ cadastrar taxa",IF(H295&gt;I295+Parâmetros!$B$2,"⚠️ taxa acima do contrato","✅")))</f>
        <v/>
      </c>
      <c r="K295" s="13" t="str">
        <f>IF(B295="","",IF(COUNTIF(Vendas!$F:$F,B295)=0,"❌ não lançada no caixa","✅"))</f>
        <v/>
      </c>
      <c r="L295" s="10"/>
    </row>
    <row r="296" spans="1:12" x14ac:dyDescent="0.35">
      <c r="A296" s="9"/>
      <c r="B296" s="12"/>
      <c r="C296" s="10"/>
      <c r="D296" s="11"/>
      <c r="E296" s="14" t="str">
        <f t="shared" si="8"/>
        <v/>
      </c>
      <c r="F296" s="11"/>
      <c r="G296" s="9"/>
      <c r="H296" s="15" t="str">
        <f t="shared" si="9"/>
        <v/>
      </c>
      <c r="I296" s="15" t="str">
        <f>IF(D296="","",IFERROR(INDEX(Parâmetros!$B$4:$B$20,MATCH(C296,Parâmetros!$A$4:$A$20,0)),"sem taxa cadastrada"))</f>
        <v/>
      </c>
      <c r="J296" s="13" t="str">
        <f>IF(D296="","",IF(ISTEXT(I296),"⚠️ cadastrar taxa",IF(H296&gt;I296+Parâmetros!$B$2,"⚠️ taxa acima do contrato","✅")))</f>
        <v/>
      </c>
      <c r="K296" s="13" t="str">
        <f>IF(B296="","",IF(COUNTIF(Vendas!$F:$F,B296)=0,"❌ não lançada no caixa","✅"))</f>
        <v/>
      </c>
      <c r="L296" s="10"/>
    </row>
    <row r="297" spans="1:12" x14ac:dyDescent="0.35">
      <c r="A297" s="9"/>
      <c r="B297" s="12"/>
      <c r="C297" s="10"/>
      <c r="D297" s="11"/>
      <c r="E297" s="14" t="str">
        <f t="shared" si="8"/>
        <v/>
      </c>
      <c r="F297" s="11"/>
      <c r="G297" s="9"/>
      <c r="H297" s="15" t="str">
        <f t="shared" si="9"/>
        <v/>
      </c>
      <c r="I297" s="15" t="str">
        <f>IF(D297="","",IFERROR(INDEX(Parâmetros!$B$4:$B$20,MATCH(C297,Parâmetros!$A$4:$A$20,0)),"sem taxa cadastrada"))</f>
        <v/>
      </c>
      <c r="J297" s="13" t="str">
        <f>IF(D297="","",IF(ISTEXT(I297),"⚠️ cadastrar taxa",IF(H297&gt;I297+Parâmetros!$B$2,"⚠️ taxa acima do contrato","✅")))</f>
        <v/>
      </c>
      <c r="K297" s="13" t="str">
        <f>IF(B297="","",IF(COUNTIF(Vendas!$F:$F,B297)=0,"❌ não lançada no caixa","✅"))</f>
        <v/>
      </c>
      <c r="L297" s="10"/>
    </row>
    <row r="298" spans="1:12" x14ac:dyDescent="0.35">
      <c r="A298" s="9"/>
      <c r="B298" s="12"/>
      <c r="C298" s="10"/>
      <c r="D298" s="11"/>
      <c r="E298" s="14" t="str">
        <f t="shared" si="8"/>
        <v/>
      </c>
      <c r="F298" s="11"/>
      <c r="G298" s="9"/>
      <c r="H298" s="15" t="str">
        <f t="shared" si="9"/>
        <v/>
      </c>
      <c r="I298" s="15" t="str">
        <f>IF(D298="","",IFERROR(INDEX(Parâmetros!$B$4:$B$20,MATCH(C298,Parâmetros!$A$4:$A$20,0)),"sem taxa cadastrada"))</f>
        <v/>
      </c>
      <c r="J298" s="13" t="str">
        <f>IF(D298="","",IF(ISTEXT(I298),"⚠️ cadastrar taxa",IF(H298&gt;I298+Parâmetros!$B$2,"⚠️ taxa acima do contrato","✅")))</f>
        <v/>
      </c>
      <c r="K298" s="13" t="str">
        <f>IF(B298="","",IF(COUNTIF(Vendas!$F:$F,B298)=0,"❌ não lançada no caixa","✅"))</f>
        <v/>
      </c>
      <c r="L298" s="10"/>
    </row>
    <row r="299" spans="1:12" x14ac:dyDescent="0.35">
      <c r="A299" s="9"/>
      <c r="B299" s="12"/>
      <c r="C299" s="10"/>
      <c r="D299" s="11"/>
      <c r="E299" s="14" t="str">
        <f t="shared" si="8"/>
        <v/>
      </c>
      <c r="F299" s="11"/>
      <c r="G299" s="9"/>
      <c r="H299" s="15" t="str">
        <f t="shared" si="9"/>
        <v/>
      </c>
      <c r="I299" s="15" t="str">
        <f>IF(D299="","",IFERROR(INDEX(Parâmetros!$B$4:$B$20,MATCH(C299,Parâmetros!$A$4:$A$20,0)),"sem taxa cadastrada"))</f>
        <v/>
      </c>
      <c r="J299" s="13" t="str">
        <f>IF(D299="","",IF(ISTEXT(I299),"⚠️ cadastrar taxa",IF(H299&gt;I299+Parâmetros!$B$2,"⚠️ taxa acima do contrato","✅")))</f>
        <v/>
      </c>
      <c r="K299" s="13" t="str">
        <f>IF(B299="","",IF(COUNTIF(Vendas!$F:$F,B299)=0,"❌ não lançada no caixa","✅"))</f>
        <v/>
      </c>
      <c r="L299" s="10"/>
    </row>
    <row r="300" spans="1:12" x14ac:dyDescent="0.35">
      <c r="A300" s="9"/>
      <c r="B300" s="12"/>
      <c r="C300" s="10"/>
      <c r="D300" s="11"/>
      <c r="E300" s="14" t="str">
        <f t="shared" si="8"/>
        <v/>
      </c>
      <c r="F300" s="11"/>
      <c r="G300" s="9"/>
      <c r="H300" s="15" t="str">
        <f t="shared" si="9"/>
        <v/>
      </c>
      <c r="I300" s="15" t="str">
        <f>IF(D300="","",IFERROR(INDEX(Parâmetros!$B$4:$B$20,MATCH(C300,Parâmetros!$A$4:$A$20,0)),"sem taxa cadastrada"))</f>
        <v/>
      </c>
      <c r="J300" s="13" t="str">
        <f>IF(D300="","",IF(ISTEXT(I300),"⚠️ cadastrar taxa",IF(H300&gt;I300+Parâmetros!$B$2,"⚠️ taxa acima do contrato","✅")))</f>
        <v/>
      </c>
      <c r="K300" s="13" t="str">
        <f>IF(B300="","",IF(COUNTIF(Vendas!$F:$F,B300)=0,"❌ não lançada no caixa","✅"))</f>
        <v/>
      </c>
      <c r="L300" s="10"/>
    </row>
    <row r="301" spans="1:12" x14ac:dyDescent="0.35">
      <c r="A301" s="9"/>
      <c r="B301" s="12"/>
      <c r="C301" s="10"/>
      <c r="D301" s="11"/>
      <c r="E301" s="14" t="str">
        <f t="shared" si="8"/>
        <v/>
      </c>
      <c r="F301" s="11"/>
      <c r="G301" s="9"/>
      <c r="H301" s="15" t="str">
        <f t="shared" si="9"/>
        <v/>
      </c>
      <c r="I301" s="15" t="str">
        <f>IF(D301="","",IFERROR(INDEX(Parâmetros!$B$4:$B$20,MATCH(C301,Parâmetros!$A$4:$A$20,0)),"sem taxa cadastrada"))</f>
        <v/>
      </c>
      <c r="J301" s="13" t="str">
        <f>IF(D301="","",IF(ISTEXT(I301),"⚠️ cadastrar taxa",IF(H301&gt;I301+Parâmetros!$B$2,"⚠️ taxa acima do contrato","✅")))</f>
        <v/>
      </c>
      <c r="K301" s="13" t="str">
        <f>IF(B301="","",IF(COUNTIF(Vendas!$F:$F,B301)=0,"❌ não lançada no caixa","✅"))</f>
        <v/>
      </c>
      <c r="L301" s="10"/>
    </row>
  </sheetData>
  <conditionalFormatting sqref="J2:K301">
    <cfRule type="expression" dxfId="8" priority="1">
      <formula>ISNUMBER(SEARCH("❌",J2))</formula>
    </cfRule>
    <cfRule type="expression" dxfId="7" priority="2">
      <formula>ISNUMBER(SEARCH("⚠",J2))</formula>
    </cfRule>
    <cfRule type="expression" dxfId="6" priority="3">
      <formula>ISNUMBER(SEARCH("✅",J2))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error="Essa bandeira e tipo não está na tabela de taxas da aba Parâmetros." xr:uid="{00000000-0002-0000-0200-000000000000}">
          <x14:formula1>
            <xm:f>Parâmetros!$A$4:$A$20</xm:f>
          </x14:formula1>
          <xm:sqref>C2:C301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4" customWidth="1"/>
    <col min="2" max="2" width="40" customWidth="1"/>
    <col min="3" max="3" width="16" customWidth="1"/>
    <col min="4" max="4" width="30" customWidth="1"/>
  </cols>
  <sheetData>
    <row r="1" spans="1:4" ht="32" customHeight="1" x14ac:dyDescent="0.35">
      <c r="A1" s="8" t="s">
        <v>32</v>
      </c>
      <c r="B1" s="8" t="s">
        <v>33</v>
      </c>
      <c r="C1" s="8" t="s">
        <v>34</v>
      </c>
      <c r="D1" s="8" t="s">
        <v>16</v>
      </c>
    </row>
    <row r="2" spans="1:4" x14ac:dyDescent="0.35">
      <c r="A2" s="9">
        <v>46268</v>
      </c>
      <c r="B2" s="10" t="s">
        <v>35</v>
      </c>
      <c r="C2" s="11">
        <v>120</v>
      </c>
      <c r="D2" s="10" t="s">
        <v>19</v>
      </c>
    </row>
    <row r="3" spans="1:4" x14ac:dyDescent="0.35">
      <c r="A3" s="9">
        <v>46269</v>
      </c>
      <c r="B3" s="10" t="s">
        <v>36</v>
      </c>
      <c r="C3" s="11">
        <v>242.13</v>
      </c>
      <c r="D3" s="10" t="s">
        <v>19</v>
      </c>
    </row>
    <row r="4" spans="1:4" x14ac:dyDescent="0.35">
      <c r="A4" s="9"/>
      <c r="B4" s="10"/>
      <c r="C4" s="11"/>
      <c r="D4" s="10"/>
    </row>
    <row r="5" spans="1:4" x14ac:dyDescent="0.35">
      <c r="A5" s="9"/>
      <c r="B5" s="10"/>
      <c r="C5" s="11"/>
      <c r="D5" s="10"/>
    </row>
    <row r="6" spans="1:4" x14ac:dyDescent="0.35">
      <c r="A6" s="9"/>
      <c r="B6" s="10"/>
      <c r="C6" s="11"/>
      <c r="D6" s="10"/>
    </row>
    <row r="7" spans="1:4" x14ac:dyDescent="0.35">
      <c r="A7" s="9"/>
      <c r="B7" s="10"/>
      <c r="C7" s="11"/>
      <c r="D7" s="10"/>
    </row>
    <row r="8" spans="1:4" x14ac:dyDescent="0.35">
      <c r="A8" s="9"/>
      <c r="B8" s="10"/>
      <c r="C8" s="11"/>
      <c r="D8" s="10"/>
    </row>
    <row r="9" spans="1:4" x14ac:dyDescent="0.35">
      <c r="A9" s="9"/>
      <c r="B9" s="10"/>
      <c r="C9" s="11"/>
      <c r="D9" s="10"/>
    </row>
    <row r="10" spans="1:4" x14ac:dyDescent="0.35">
      <c r="A10" s="9"/>
      <c r="B10" s="10"/>
      <c r="C10" s="11"/>
      <c r="D10" s="10"/>
    </row>
    <row r="11" spans="1:4" x14ac:dyDescent="0.35">
      <c r="A11" s="9"/>
      <c r="B11" s="10"/>
      <c r="C11" s="11"/>
      <c r="D11" s="10"/>
    </row>
    <row r="12" spans="1:4" x14ac:dyDescent="0.35">
      <c r="A12" s="9"/>
      <c r="B12" s="10"/>
      <c r="C12" s="11"/>
      <c r="D12" s="10"/>
    </row>
    <row r="13" spans="1:4" x14ac:dyDescent="0.35">
      <c r="A13" s="9"/>
      <c r="B13" s="10"/>
      <c r="C13" s="11"/>
      <c r="D13" s="10"/>
    </row>
    <row r="14" spans="1:4" x14ac:dyDescent="0.35">
      <c r="A14" s="9"/>
      <c r="B14" s="10"/>
      <c r="C14" s="11"/>
      <c r="D14" s="10"/>
    </row>
    <row r="15" spans="1:4" x14ac:dyDescent="0.35">
      <c r="A15" s="9"/>
      <c r="B15" s="10"/>
      <c r="C15" s="11"/>
      <c r="D15" s="10"/>
    </row>
    <row r="16" spans="1:4" x14ac:dyDescent="0.35">
      <c r="A16" s="9"/>
      <c r="B16" s="10"/>
      <c r="C16" s="11"/>
      <c r="D16" s="10"/>
    </row>
    <row r="17" spans="1:4" x14ac:dyDescent="0.35">
      <c r="A17" s="9"/>
      <c r="B17" s="10"/>
      <c r="C17" s="11"/>
      <c r="D17" s="10"/>
    </row>
    <row r="18" spans="1:4" x14ac:dyDescent="0.35">
      <c r="A18" s="9"/>
      <c r="B18" s="10"/>
      <c r="C18" s="11"/>
      <c r="D18" s="10"/>
    </row>
    <row r="19" spans="1:4" x14ac:dyDescent="0.35">
      <c r="A19" s="9"/>
      <c r="B19" s="10"/>
      <c r="C19" s="11"/>
      <c r="D19" s="10"/>
    </row>
    <row r="20" spans="1:4" x14ac:dyDescent="0.35">
      <c r="A20" s="9"/>
      <c r="B20" s="10"/>
      <c r="C20" s="11"/>
      <c r="D20" s="10"/>
    </row>
    <row r="21" spans="1:4" x14ac:dyDescent="0.35">
      <c r="A21" s="9"/>
      <c r="B21" s="10"/>
      <c r="C21" s="11"/>
      <c r="D21" s="10"/>
    </row>
    <row r="22" spans="1:4" x14ac:dyDescent="0.35">
      <c r="A22" s="9"/>
      <c r="B22" s="10"/>
      <c r="C22" s="11"/>
      <c r="D22" s="10"/>
    </row>
    <row r="23" spans="1:4" x14ac:dyDescent="0.35">
      <c r="A23" s="9"/>
      <c r="B23" s="10"/>
      <c r="C23" s="11"/>
      <c r="D23" s="10"/>
    </row>
    <row r="24" spans="1:4" x14ac:dyDescent="0.35">
      <c r="A24" s="9"/>
      <c r="B24" s="10"/>
      <c r="C24" s="11"/>
      <c r="D24" s="10"/>
    </row>
    <row r="25" spans="1:4" x14ac:dyDescent="0.35">
      <c r="A25" s="9"/>
      <c r="B25" s="10"/>
      <c r="C25" s="11"/>
      <c r="D25" s="10"/>
    </row>
    <row r="26" spans="1:4" x14ac:dyDescent="0.35">
      <c r="A26" s="9"/>
      <c r="B26" s="10"/>
      <c r="C26" s="11"/>
      <c r="D26" s="10"/>
    </row>
    <row r="27" spans="1:4" x14ac:dyDescent="0.35">
      <c r="A27" s="9"/>
      <c r="B27" s="10"/>
      <c r="C27" s="11"/>
      <c r="D27" s="10"/>
    </row>
    <row r="28" spans="1:4" x14ac:dyDescent="0.35">
      <c r="A28" s="9"/>
      <c r="B28" s="10"/>
      <c r="C28" s="11"/>
      <c r="D28" s="10"/>
    </row>
    <row r="29" spans="1:4" x14ac:dyDescent="0.35">
      <c r="A29" s="9"/>
      <c r="B29" s="10"/>
      <c r="C29" s="11"/>
      <c r="D29" s="10"/>
    </row>
    <row r="30" spans="1:4" x14ac:dyDescent="0.35">
      <c r="A30" s="9"/>
      <c r="B30" s="10"/>
      <c r="C30" s="11"/>
      <c r="D30" s="10"/>
    </row>
    <row r="31" spans="1:4" x14ac:dyDescent="0.35">
      <c r="A31" s="9"/>
      <c r="B31" s="10"/>
      <c r="C31" s="11"/>
      <c r="D31" s="10"/>
    </row>
    <row r="32" spans="1:4" x14ac:dyDescent="0.35">
      <c r="A32" s="9"/>
      <c r="B32" s="10"/>
      <c r="C32" s="11"/>
      <c r="D32" s="10"/>
    </row>
    <row r="33" spans="1:4" x14ac:dyDescent="0.35">
      <c r="A33" s="9"/>
      <c r="B33" s="10"/>
      <c r="C33" s="11"/>
      <c r="D33" s="10"/>
    </row>
    <row r="34" spans="1:4" x14ac:dyDescent="0.35">
      <c r="A34" s="9"/>
      <c r="B34" s="10"/>
      <c r="C34" s="11"/>
      <c r="D34" s="10"/>
    </row>
    <row r="35" spans="1:4" x14ac:dyDescent="0.35">
      <c r="A35" s="9"/>
      <c r="B35" s="10"/>
      <c r="C35" s="11"/>
      <c r="D35" s="10"/>
    </row>
    <row r="36" spans="1:4" x14ac:dyDescent="0.35">
      <c r="A36" s="9"/>
      <c r="B36" s="10"/>
      <c r="C36" s="11"/>
      <c r="D36" s="10"/>
    </row>
    <row r="37" spans="1:4" x14ac:dyDescent="0.35">
      <c r="A37" s="9"/>
      <c r="B37" s="10"/>
      <c r="C37" s="11"/>
      <c r="D37" s="10"/>
    </row>
    <row r="38" spans="1:4" x14ac:dyDescent="0.35">
      <c r="A38" s="9"/>
      <c r="B38" s="10"/>
      <c r="C38" s="11"/>
      <c r="D38" s="10"/>
    </row>
    <row r="39" spans="1:4" x14ac:dyDescent="0.35">
      <c r="A39" s="9"/>
      <c r="B39" s="10"/>
      <c r="C39" s="11"/>
      <c r="D39" s="10"/>
    </row>
    <row r="40" spans="1:4" x14ac:dyDescent="0.35">
      <c r="A40" s="9"/>
      <c r="B40" s="10"/>
      <c r="C40" s="11"/>
      <c r="D40" s="10"/>
    </row>
    <row r="41" spans="1:4" x14ac:dyDescent="0.35">
      <c r="A41" s="9"/>
      <c r="B41" s="10"/>
      <c r="C41" s="11"/>
      <c r="D41" s="10"/>
    </row>
    <row r="42" spans="1:4" x14ac:dyDescent="0.35">
      <c r="A42" s="9"/>
      <c r="B42" s="10"/>
      <c r="C42" s="11"/>
      <c r="D42" s="10"/>
    </row>
    <row r="43" spans="1:4" x14ac:dyDescent="0.35">
      <c r="A43" s="9"/>
      <c r="B43" s="10"/>
      <c r="C43" s="11"/>
      <c r="D43" s="10"/>
    </row>
    <row r="44" spans="1:4" x14ac:dyDescent="0.35">
      <c r="A44" s="9"/>
      <c r="B44" s="10"/>
      <c r="C44" s="11"/>
      <c r="D44" s="10"/>
    </row>
    <row r="45" spans="1:4" x14ac:dyDescent="0.35">
      <c r="A45" s="9"/>
      <c r="B45" s="10"/>
      <c r="C45" s="11"/>
      <c r="D45" s="10"/>
    </row>
    <row r="46" spans="1:4" x14ac:dyDescent="0.35">
      <c r="A46" s="9"/>
      <c r="B46" s="10"/>
      <c r="C46" s="11"/>
      <c r="D46" s="10"/>
    </row>
    <row r="47" spans="1:4" x14ac:dyDescent="0.35">
      <c r="A47" s="9"/>
      <c r="B47" s="10"/>
      <c r="C47" s="11"/>
      <c r="D47" s="10"/>
    </row>
    <row r="48" spans="1:4" x14ac:dyDescent="0.35">
      <c r="A48" s="9"/>
      <c r="B48" s="10"/>
      <c r="C48" s="11"/>
      <c r="D48" s="10"/>
    </row>
    <row r="49" spans="1:4" x14ac:dyDescent="0.35">
      <c r="A49" s="9"/>
      <c r="B49" s="10"/>
      <c r="C49" s="11"/>
      <c r="D49" s="10"/>
    </row>
    <row r="50" spans="1:4" x14ac:dyDescent="0.35">
      <c r="A50" s="9"/>
      <c r="B50" s="10"/>
      <c r="C50" s="11"/>
      <c r="D50" s="10"/>
    </row>
    <row r="51" spans="1:4" x14ac:dyDescent="0.35">
      <c r="A51" s="9"/>
      <c r="B51" s="10"/>
      <c r="C51" s="11"/>
      <c r="D51" s="10"/>
    </row>
    <row r="52" spans="1:4" x14ac:dyDescent="0.35">
      <c r="A52" s="9"/>
      <c r="B52" s="10"/>
      <c r="C52" s="11"/>
      <c r="D52" s="10"/>
    </row>
    <row r="53" spans="1:4" x14ac:dyDescent="0.35">
      <c r="A53" s="9"/>
      <c r="B53" s="10"/>
      <c r="C53" s="11"/>
      <c r="D53" s="10"/>
    </row>
    <row r="54" spans="1:4" x14ac:dyDescent="0.35">
      <c r="A54" s="9"/>
      <c r="B54" s="10"/>
      <c r="C54" s="11"/>
      <c r="D54" s="10"/>
    </row>
    <row r="55" spans="1:4" x14ac:dyDescent="0.35">
      <c r="A55" s="9"/>
      <c r="B55" s="10"/>
      <c r="C55" s="11"/>
      <c r="D55" s="10"/>
    </row>
    <row r="56" spans="1:4" x14ac:dyDescent="0.35">
      <c r="A56" s="9"/>
      <c r="B56" s="10"/>
      <c r="C56" s="11"/>
      <c r="D56" s="10"/>
    </row>
    <row r="57" spans="1:4" x14ac:dyDescent="0.35">
      <c r="A57" s="9"/>
      <c r="B57" s="10"/>
      <c r="C57" s="11"/>
      <c r="D57" s="10"/>
    </row>
    <row r="58" spans="1:4" x14ac:dyDescent="0.35">
      <c r="A58" s="9"/>
      <c r="B58" s="10"/>
      <c r="C58" s="11"/>
      <c r="D58" s="10"/>
    </row>
    <row r="59" spans="1:4" x14ac:dyDescent="0.35">
      <c r="A59" s="9"/>
      <c r="B59" s="10"/>
      <c r="C59" s="11"/>
      <c r="D59" s="10"/>
    </row>
    <row r="60" spans="1:4" x14ac:dyDescent="0.35">
      <c r="A60" s="9"/>
      <c r="B60" s="10"/>
      <c r="C60" s="11"/>
      <c r="D60" s="10"/>
    </row>
    <row r="61" spans="1:4" x14ac:dyDescent="0.35">
      <c r="A61" s="9"/>
      <c r="B61" s="10"/>
      <c r="C61" s="11"/>
      <c r="D61" s="10"/>
    </row>
    <row r="62" spans="1:4" x14ac:dyDescent="0.35">
      <c r="A62" s="9"/>
      <c r="B62" s="10"/>
      <c r="C62" s="11"/>
      <c r="D62" s="10"/>
    </row>
    <row r="63" spans="1:4" x14ac:dyDescent="0.35">
      <c r="A63" s="9"/>
      <c r="B63" s="10"/>
      <c r="C63" s="11"/>
      <c r="D63" s="10"/>
    </row>
    <row r="64" spans="1:4" x14ac:dyDescent="0.35">
      <c r="A64" s="9"/>
      <c r="B64" s="10"/>
      <c r="C64" s="11"/>
      <c r="D64" s="10"/>
    </row>
    <row r="65" spans="1:4" x14ac:dyDescent="0.35">
      <c r="A65" s="9"/>
      <c r="B65" s="10"/>
      <c r="C65" s="11"/>
      <c r="D65" s="10"/>
    </row>
    <row r="66" spans="1:4" x14ac:dyDescent="0.35">
      <c r="A66" s="9"/>
      <c r="B66" s="10"/>
      <c r="C66" s="11"/>
      <c r="D66" s="10"/>
    </row>
    <row r="67" spans="1:4" x14ac:dyDescent="0.35">
      <c r="A67" s="9"/>
      <c r="B67" s="10"/>
      <c r="C67" s="11"/>
      <c r="D67" s="10"/>
    </row>
    <row r="68" spans="1:4" x14ac:dyDescent="0.35">
      <c r="A68" s="9"/>
      <c r="B68" s="10"/>
      <c r="C68" s="11"/>
      <c r="D68" s="10"/>
    </row>
    <row r="69" spans="1:4" x14ac:dyDescent="0.35">
      <c r="A69" s="9"/>
      <c r="B69" s="10"/>
      <c r="C69" s="11"/>
      <c r="D69" s="10"/>
    </row>
    <row r="70" spans="1:4" x14ac:dyDescent="0.35">
      <c r="A70" s="9"/>
      <c r="B70" s="10"/>
      <c r="C70" s="11"/>
      <c r="D70" s="10"/>
    </row>
    <row r="71" spans="1:4" x14ac:dyDescent="0.35">
      <c r="A71" s="9"/>
      <c r="B71" s="10"/>
      <c r="C71" s="11"/>
      <c r="D71" s="10"/>
    </row>
    <row r="72" spans="1:4" x14ac:dyDescent="0.35">
      <c r="A72" s="9"/>
      <c r="B72" s="10"/>
      <c r="C72" s="11"/>
      <c r="D72" s="10"/>
    </row>
    <row r="73" spans="1:4" x14ac:dyDescent="0.35">
      <c r="A73" s="9"/>
      <c r="B73" s="10"/>
      <c r="C73" s="11"/>
      <c r="D73" s="10"/>
    </row>
    <row r="74" spans="1:4" x14ac:dyDescent="0.35">
      <c r="A74" s="9"/>
      <c r="B74" s="10"/>
      <c r="C74" s="11"/>
      <c r="D74" s="10"/>
    </row>
    <row r="75" spans="1:4" x14ac:dyDescent="0.35">
      <c r="A75" s="9"/>
      <c r="B75" s="10"/>
      <c r="C75" s="11"/>
      <c r="D75" s="10"/>
    </row>
    <row r="76" spans="1:4" x14ac:dyDescent="0.35">
      <c r="A76" s="9"/>
      <c r="B76" s="10"/>
      <c r="C76" s="11"/>
      <c r="D76" s="10"/>
    </row>
    <row r="77" spans="1:4" x14ac:dyDescent="0.35">
      <c r="A77" s="9"/>
      <c r="B77" s="10"/>
      <c r="C77" s="11"/>
      <c r="D77" s="10"/>
    </row>
    <row r="78" spans="1:4" x14ac:dyDescent="0.35">
      <c r="A78" s="9"/>
      <c r="B78" s="10"/>
      <c r="C78" s="11"/>
      <c r="D78" s="10"/>
    </row>
    <row r="79" spans="1:4" x14ac:dyDescent="0.35">
      <c r="A79" s="9"/>
      <c r="B79" s="10"/>
      <c r="C79" s="11"/>
      <c r="D79" s="10"/>
    </row>
    <row r="80" spans="1:4" x14ac:dyDescent="0.35">
      <c r="A80" s="9"/>
      <c r="B80" s="10"/>
      <c r="C80" s="11"/>
      <c r="D80" s="10"/>
    </row>
    <row r="81" spans="1:4" x14ac:dyDescent="0.35">
      <c r="A81" s="9"/>
      <c r="B81" s="10"/>
      <c r="C81" s="11"/>
      <c r="D81" s="10"/>
    </row>
    <row r="82" spans="1:4" x14ac:dyDescent="0.35">
      <c r="A82" s="9"/>
      <c r="B82" s="10"/>
      <c r="C82" s="11"/>
      <c r="D82" s="10"/>
    </row>
    <row r="83" spans="1:4" x14ac:dyDescent="0.35">
      <c r="A83" s="9"/>
      <c r="B83" s="10"/>
      <c r="C83" s="11"/>
      <c r="D83" s="10"/>
    </row>
    <row r="84" spans="1:4" x14ac:dyDescent="0.35">
      <c r="A84" s="9"/>
      <c r="B84" s="10"/>
      <c r="C84" s="11"/>
      <c r="D84" s="10"/>
    </row>
    <row r="85" spans="1:4" x14ac:dyDescent="0.35">
      <c r="A85" s="9"/>
      <c r="B85" s="10"/>
      <c r="C85" s="11"/>
      <c r="D85" s="10"/>
    </row>
    <row r="86" spans="1:4" x14ac:dyDescent="0.35">
      <c r="A86" s="9"/>
      <c r="B86" s="10"/>
      <c r="C86" s="11"/>
      <c r="D86" s="10"/>
    </row>
    <row r="87" spans="1:4" x14ac:dyDescent="0.35">
      <c r="A87" s="9"/>
      <c r="B87" s="10"/>
      <c r="C87" s="11"/>
      <c r="D87" s="10"/>
    </row>
    <row r="88" spans="1:4" x14ac:dyDescent="0.35">
      <c r="A88" s="9"/>
      <c r="B88" s="10"/>
      <c r="C88" s="11"/>
      <c r="D88" s="10"/>
    </row>
    <row r="89" spans="1:4" x14ac:dyDescent="0.35">
      <c r="A89" s="9"/>
      <c r="B89" s="10"/>
      <c r="C89" s="11"/>
      <c r="D89" s="10"/>
    </row>
    <row r="90" spans="1:4" x14ac:dyDescent="0.35">
      <c r="A90" s="9"/>
      <c r="B90" s="10"/>
      <c r="C90" s="11"/>
      <c r="D90" s="10"/>
    </row>
    <row r="91" spans="1:4" x14ac:dyDescent="0.35">
      <c r="A91" s="9"/>
      <c r="B91" s="10"/>
      <c r="C91" s="11"/>
      <c r="D91" s="10"/>
    </row>
    <row r="92" spans="1:4" x14ac:dyDescent="0.35">
      <c r="A92" s="9"/>
      <c r="B92" s="10"/>
      <c r="C92" s="11"/>
      <c r="D92" s="10"/>
    </row>
    <row r="93" spans="1:4" x14ac:dyDescent="0.35">
      <c r="A93" s="9"/>
      <c r="B93" s="10"/>
      <c r="C93" s="11"/>
      <c r="D93" s="10"/>
    </row>
    <row r="94" spans="1:4" x14ac:dyDescent="0.35">
      <c r="A94" s="9"/>
      <c r="B94" s="10"/>
      <c r="C94" s="11"/>
      <c r="D94" s="10"/>
    </row>
    <row r="95" spans="1:4" x14ac:dyDescent="0.35">
      <c r="A95" s="9"/>
      <c r="B95" s="10"/>
      <c r="C95" s="11"/>
      <c r="D95" s="10"/>
    </row>
    <row r="96" spans="1:4" x14ac:dyDescent="0.35">
      <c r="A96" s="9"/>
      <c r="B96" s="10"/>
      <c r="C96" s="11"/>
      <c r="D96" s="10"/>
    </row>
    <row r="97" spans="1:4" x14ac:dyDescent="0.35">
      <c r="A97" s="9"/>
      <c r="B97" s="10"/>
      <c r="C97" s="11"/>
      <c r="D97" s="10"/>
    </row>
    <row r="98" spans="1:4" x14ac:dyDescent="0.35">
      <c r="A98" s="9"/>
      <c r="B98" s="10"/>
      <c r="C98" s="11"/>
      <c r="D98" s="10"/>
    </row>
    <row r="99" spans="1:4" x14ac:dyDescent="0.35">
      <c r="A99" s="9"/>
      <c r="B99" s="10"/>
      <c r="C99" s="11"/>
      <c r="D99" s="10"/>
    </row>
    <row r="100" spans="1:4" x14ac:dyDescent="0.35">
      <c r="A100" s="9"/>
      <c r="B100" s="10"/>
      <c r="C100" s="11"/>
      <c r="D100" s="10"/>
    </row>
    <row r="101" spans="1:4" x14ac:dyDescent="0.35">
      <c r="A101" s="9"/>
      <c r="B101" s="10"/>
      <c r="C101" s="11"/>
      <c r="D101" s="10"/>
    </row>
    <row r="102" spans="1:4" x14ac:dyDescent="0.35">
      <c r="A102" s="9"/>
      <c r="B102" s="10"/>
      <c r="C102" s="11"/>
      <c r="D102" s="10"/>
    </row>
    <row r="103" spans="1:4" x14ac:dyDescent="0.35">
      <c r="A103" s="9"/>
      <c r="B103" s="10"/>
      <c r="C103" s="11"/>
      <c r="D103" s="10"/>
    </row>
    <row r="104" spans="1:4" x14ac:dyDescent="0.35">
      <c r="A104" s="9"/>
      <c r="B104" s="10"/>
      <c r="C104" s="11"/>
      <c r="D104" s="10"/>
    </row>
    <row r="105" spans="1:4" x14ac:dyDescent="0.35">
      <c r="A105" s="9"/>
      <c r="B105" s="10"/>
      <c r="C105" s="11"/>
      <c r="D105" s="10"/>
    </row>
    <row r="106" spans="1:4" x14ac:dyDescent="0.35">
      <c r="A106" s="9"/>
      <c r="B106" s="10"/>
      <c r="C106" s="11"/>
      <c r="D106" s="10"/>
    </row>
    <row r="107" spans="1:4" x14ac:dyDescent="0.35">
      <c r="A107" s="9"/>
      <c r="B107" s="10"/>
      <c r="C107" s="11"/>
      <c r="D107" s="10"/>
    </row>
    <row r="108" spans="1:4" x14ac:dyDescent="0.35">
      <c r="A108" s="9"/>
      <c r="B108" s="10"/>
      <c r="C108" s="11"/>
      <c r="D108" s="10"/>
    </row>
    <row r="109" spans="1:4" x14ac:dyDescent="0.35">
      <c r="A109" s="9"/>
      <c r="B109" s="10"/>
      <c r="C109" s="11"/>
      <c r="D109" s="10"/>
    </row>
    <row r="110" spans="1:4" x14ac:dyDescent="0.35">
      <c r="A110" s="9"/>
      <c r="B110" s="10"/>
      <c r="C110" s="11"/>
      <c r="D110" s="10"/>
    </row>
    <row r="111" spans="1:4" x14ac:dyDescent="0.35">
      <c r="A111" s="9"/>
      <c r="B111" s="10"/>
      <c r="C111" s="11"/>
      <c r="D111" s="10"/>
    </row>
    <row r="112" spans="1:4" x14ac:dyDescent="0.35">
      <c r="A112" s="9"/>
      <c r="B112" s="10"/>
      <c r="C112" s="11"/>
      <c r="D112" s="10"/>
    </row>
    <row r="113" spans="1:4" x14ac:dyDescent="0.35">
      <c r="A113" s="9"/>
      <c r="B113" s="10"/>
      <c r="C113" s="11"/>
      <c r="D113" s="10"/>
    </row>
    <row r="114" spans="1:4" x14ac:dyDescent="0.35">
      <c r="A114" s="9"/>
      <c r="B114" s="10"/>
      <c r="C114" s="11"/>
      <c r="D114" s="10"/>
    </row>
    <row r="115" spans="1:4" x14ac:dyDescent="0.35">
      <c r="A115" s="9"/>
      <c r="B115" s="10"/>
      <c r="C115" s="11"/>
      <c r="D115" s="10"/>
    </row>
    <row r="116" spans="1:4" x14ac:dyDescent="0.35">
      <c r="A116" s="9"/>
      <c r="B116" s="10"/>
      <c r="C116" s="11"/>
      <c r="D116" s="10"/>
    </row>
    <row r="117" spans="1:4" x14ac:dyDescent="0.35">
      <c r="A117" s="9"/>
      <c r="B117" s="10"/>
      <c r="C117" s="11"/>
      <c r="D117" s="10"/>
    </row>
    <row r="118" spans="1:4" x14ac:dyDescent="0.35">
      <c r="A118" s="9"/>
      <c r="B118" s="10"/>
      <c r="C118" s="11"/>
      <c r="D118" s="10"/>
    </row>
    <row r="119" spans="1:4" x14ac:dyDescent="0.35">
      <c r="A119" s="9"/>
      <c r="B119" s="10"/>
      <c r="C119" s="11"/>
      <c r="D119" s="10"/>
    </row>
    <row r="120" spans="1:4" x14ac:dyDescent="0.35">
      <c r="A120" s="9"/>
      <c r="B120" s="10"/>
      <c r="C120" s="11"/>
      <c r="D120" s="10"/>
    </row>
    <row r="121" spans="1:4" x14ac:dyDescent="0.35">
      <c r="A121" s="9"/>
      <c r="B121" s="10"/>
      <c r="C121" s="11"/>
      <c r="D121" s="10"/>
    </row>
    <row r="122" spans="1:4" x14ac:dyDescent="0.35">
      <c r="A122" s="9"/>
      <c r="B122" s="10"/>
      <c r="C122" s="11"/>
      <c r="D122" s="10"/>
    </row>
    <row r="123" spans="1:4" x14ac:dyDescent="0.35">
      <c r="A123" s="9"/>
      <c r="B123" s="10"/>
      <c r="C123" s="11"/>
      <c r="D123" s="10"/>
    </row>
    <row r="124" spans="1:4" x14ac:dyDescent="0.35">
      <c r="A124" s="9"/>
      <c r="B124" s="10"/>
      <c r="C124" s="11"/>
      <c r="D124" s="10"/>
    </row>
    <row r="125" spans="1:4" x14ac:dyDescent="0.35">
      <c r="A125" s="9"/>
      <c r="B125" s="10"/>
      <c r="C125" s="11"/>
      <c r="D125" s="10"/>
    </row>
    <row r="126" spans="1:4" x14ac:dyDescent="0.35">
      <c r="A126" s="9"/>
      <c r="B126" s="10"/>
      <c r="C126" s="11"/>
      <c r="D126" s="10"/>
    </row>
    <row r="127" spans="1:4" x14ac:dyDescent="0.35">
      <c r="A127" s="9"/>
      <c r="B127" s="10"/>
      <c r="C127" s="11"/>
      <c r="D127" s="10"/>
    </row>
    <row r="128" spans="1:4" x14ac:dyDescent="0.35">
      <c r="A128" s="9"/>
      <c r="B128" s="10"/>
      <c r="C128" s="11"/>
      <c r="D128" s="10"/>
    </row>
    <row r="129" spans="1:4" x14ac:dyDescent="0.35">
      <c r="A129" s="9"/>
      <c r="B129" s="10"/>
      <c r="C129" s="11"/>
      <c r="D129" s="10"/>
    </row>
    <row r="130" spans="1:4" x14ac:dyDescent="0.35">
      <c r="A130" s="9"/>
      <c r="B130" s="10"/>
      <c r="C130" s="11"/>
      <c r="D130" s="10"/>
    </row>
    <row r="131" spans="1:4" x14ac:dyDescent="0.35">
      <c r="A131" s="9"/>
      <c r="B131" s="10"/>
      <c r="C131" s="11"/>
      <c r="D131" s="10"/>
    </row>
    <row r="132" spans="1:4" x14ac:dyDescent="0.35">
      <c r="A132" s="9"/>
      <c r="B132" s="10"/>
      <c r="C132" s="11"/>
      <c r="D132" s="10"/>
    </row>
    <row r="133" spans="1:4" x14ac:dyDescent="0.35">
      <c r="A133" s="9"/>
      <c r="B133" s="10"/>
      <c r="C133" s="11"/>
      <c r="D133" s="10"/>
    </row>
    <row r="134" spans="1:4" x14ac:dyDescent="0.35">
      <c r="A134" s="9"/>
      <c r="B134" s="10"/>
      <c r="C134" s="11"/>
      <c r="D134" s="10"/>
    </row>
    <row r="135" spans="1:4" x14ac:dyDescent="0.35">
      <c r="A135" s="9"/>
      <c r="B135" s="10"/>
      <c r="C135" s="11"/>
      <c r="D135" s="10"/>
    </row>
    <row r="136" spans="1:4" x14ac:dyDescent="0.35">
      <c r="A136" s="9"/>
      <c r="B136" s="10"/>
      <c r="C136" s="11"/>
      <c r="D136" s="10"/>
    </row>
    <row r="137" spans="1:4" x14ac:dyDescent="0.35">
      <c r="A137" s="9"/>
      <c r="B137" s="10"/>
      <c r="C137" s="11"/>
      <c r="D137" s="10"/>
    </row>
    <row r="138" spans="1:4" x14ac:dyDescent="0.35">
      <c r="A138" s="9"/>
      <c r="B138" s="10"/>
      <c r="C138" s="11"/>
      <c r="D138" s="10"/>
    </row>
    <row r="139" spans="1:4" x14ac:dyDescent="0.35">
      <c r="A139" s="9"/>
      <c r="B139" s="10"/>
      <c r="C139" s="11"/>
      <c r="D139" s="10"/>
    </row>
    <row r="140" spans="1:4" x14ac:dyDescent="0.35">
      <c r="A140" s="9"/>
      <c r="B140" s="10"/>
      <c r="C140" s="11"/>
      <c r="D140" s="10"/>
    </row>
    <row r="141" spans="1:4" x14ac:dyDescent="0.35">
      <c r="A141" s="9"/>
      <c r="B141" s="10"/>
      <c r="C141" s="11"/>
      <c r="D141" s="10"/>
    </row>
    <row r="142" spans="1:4" x14ac:dyDescent="0.35">
      <c r="A142" s="9"/>
      <c r="B142" s="10"/>
      <c r="C142" s="11"/>
      <c r="D142" s="10"/>
    </row>
    <row r="143" spans="1:4" x14ac:dyDescent="0.35">
      <c r="A143" s="9"/>
      <c r="B143" s="10"/>
      <c r="C143" s="11"/>
      <c r="D143" s="10"/>
    </row>
    <row r="144" spans="1:4" x14ac:dyDescent="0.35">
      <c r="A144" s="9"/>
      <c r="B144" s="10"/>
      <c r="C144" s="11"/>
      <c r="D144" s="10"/>
    </row>
    <row r="145" spans="1:4" x14ac:dyDescent="0.35">
      <c r="A145" s="9"/>
      <c r="B145" s="10"/>
      <c r="C145" s="11"/>
      <c r="D145" s="10"/>
    </row>
    <row r="146" spans="1:4" x14ac:dyDescent="0.35">
      <c r="A146" s="9"/>
      <c r="B146" s="10"/>
      <c r="C146" s="11"/>
      <c r="D146" s="10"/>
    </row>
    <row r="147" spans="1:4" x14ac:dyDescent="0.35">
      <c r="A147" s="9"/>
      <c r="B147" s="10"/>
      <c r="C147" s="11"/>
      <c r="D147" s="10"/>
    </row>
    <row r="148" spans="1:4" x14ac:dyDescent="0.35">
      <c r="A148" s="9"/>
      <c r="B148" s="10"/>
      <c r="C148" s="11"/>
      <c r="D148" s="10"/>
    </row>
    <row r="149" spans="1:4" x14ac:dyDescent="0.35">
      <c r="A149" s="9"/>
      <c r="B149" s="10"/>
      <c r="C149" s="11"/>
      <c r="D149" s="10"/>
    </row>
    <row r="150" spans="1:4" x14ac:dyDescent="0.35">
      <c r="A150" s="9"/>
      <c r="B150" s="10"/>
      <c r="C150" s="11"/>
      <c r="D150" s="10"/>
    </row>
    <row r="151" spans="1:4" x14ac:dyDescent="0.35">
      <c r="A151" s="9"/>
      <c r="B151" s="10"/>
      <c r="C151" s="11"/>
      <c r="D151" s="10"/>
    </row>
    <row r="152" spans="1:4" x14ac:dyDescent="0.35">
      <c r="A152" s="9"/>
      <c r="B152" s="10"/>
      <c r="C152" s="11"/>
      <c r="D152" s="10"/>
    </row>
    <row r="153" spans="1:4" x14ac:dyDescent="0.35">
      <c r="A153" s="9"/>
      <c r="B153" s="10"/>
      <c r="C153" s="11"/>
      <c r="D153" s="10"/>
    </row>
    <row r="154" spans="1:4" x14ac:dyDescent="0.35">
      <c r="A154" s="9"/>
      <c r="B154" s="10"/>
      <c r="C154" s="11"/>
      <c r="D154" s="10"/>
    </row>
    <row r="155" spans="1:4" x14ac:dyDescent="0.35">
      <c r="A155" s="9"/>
      <c r="B155" s="10"/>
      <c r="C155" s="11"/>
      <c r="D155" s="10"/>
    </row>
    <row r="156" spans="1:4" x14ac:dyDescent="0.35">
      <c r="A156" s="9"/>
      <c r="B156" s="10"/>
      <c r="C156" s="11"/>
      <c r="D156" s="10"/>
    </row>
    <row r="157" spans="1:4" x14ac:dyDescent="0.35">
      <c r="A157" s="9"/>
      <c r="B157" s="10"/>
      <c r="C157" s="11"/>
      <c r="D157" s="10"/>
    </row>
    <row r="158" spans="1:4" x14ac:dyDescent="0.35">
      <c r="A158" s="9"/>
      <c r="B158" s="10"/>
      <c r="C158" s="11"/>
      <c r="D158" s="10"/>
    </row>
    <row r="159" spans="1:4" x14ac:dyDescent="0.35">
      <c r="A159" s="9"/>
      <c r="B159" s="10"/>
      <c r="C159" s="11"/>
      <c r="D159" s="10"/>
    </row>
    <row r="160" spans="1:4" x14ac:dyDescent="0.35">
      <c r="A160" s="9"/>
      <c r="B160" s="10"/>
      <c r="C160" s="11"/>
      <c r="D160" s="10"/>
    </row>
    <row r="161" spans="1:4" x14ac:dyDescent="0.35">
      <c r="A161" s="9"/>
      <c r="B161" s="10"/>
      <c r="C161" s="11"/>
      <c r="D161" s="10"/>
    </row>
    <row r="162" spans="1:4" x14ac:dyDescent="0.35">
      <c r="A162" s="9"/>
      <c r="B162" s="10"/>
      <c r="C162" s="11"/>
      <c r="D162" s="10"/>
    </row>
    <row r="163" spans="1:4" x14ac:dyDescent="0.35">
      <c r="A163" s="9"/>
      <c r="B163" s="10"/>
      <c r="C163" s="11"/>
      <c r="D163" s="10"/>
    </row>
    <row r="164" spans="1:4" x14ac:dyDescent="0.35">
      <c r="A164" s="9"/>
      <c r="B164" s="10"/>
      <c r="C164" s="11"/>
      <c r="D164" s="10"/>
    </row>
    <row r="165" spans="1:4" x14ac:dyDescent="0.35">
      <c r="A165" s="9"/>
      <c r="B165" s="10"/>
      <c r="C165" s="11"/>
      <c r="D165" s="10"/>
    </row>
    <row r="166" spans="1:4" x14ac:dyDescent="0.35">
      <c r="A166" s="9"/>
      <c r="B166" s="10"/>
      <c r="C166" s="11"/>
      <c r="D166" s="10"/>
    </row>
    <row r="167" spans="1:4" x14ac:dyDescent="0.35">
      <c r="A167" s="9"/>
      <c r="B167" s="10"/>
      <c r="C167" s="11"/>
      <c r="D167" s="10"/>
    </row>
    <row r="168" spans="1:4" x14ac:dyDescent="0.35">
      <c r="A168" s="9"/>
      <c r="B168" s="10"/>
      <c r="C168" s="11"/>
      <c r="D168" s="10"/>
    </row>
    <row r="169" spans="1:4" x14ac:dyDescent="0.35">
      <c r="A169" s="9"/>
      <c r="B169" s="10"/>
      <c r="C169" s="11"/>
      <c r="D169" s="10"/>
    </row>
    <row r="170" spans="1:4" x14ac:dyDescent="0.35">
      <c r="A170" s="9"/>
      <c r="B170" s="10"/>
      <c r="C170" s="11"/>
      <c r="D170" s="10"/>
    </row>
    <row r="171" spans="1:4" x14ac:dyDescent="0.35">
      <c r="A171" s="9"/>
      <c r="B171" s="10"/>
      <c r="C171" s="11"/>
      <c r="D171" s="10"/>
    </row>
    <row r="172" spans="1:4" x14ac:dyDescent="0.35">
      <c r="A172" s="9"/>
      <c r="B172" s="10"/>
      <c r="C172" s="11"/>
      <c r="D172" s="10"/>
    </row>
    <row r="173" spans="1:4" x14ac:dyDescent="0.35">
      <c r="A173" s="9"/>
      <c r="B173" s="10"/>
      <c r="C173" s="11"/>
      <c r="D173" s="10"/>
    </row>
    <row r="174" spans="1:4" x14ac:dyDescent="0.35">
      <c r="A174" s="9"/>
      <c r="B174" s="10"/>
      <c r="C174" s="11"/>
      <c r="D174" s="10"/>
    </row>
    <row r="175" spans="1:4" x14ac:dyDescent="0.35">
      <c r="A175" s="9"/>
      <c r="B175" s="10"/>
      <c r="C175" s="11"/>
      <c r="D175" s="10"/>
    </row>
    <row r="176" spans="1:4" x14ac:dyDescent="0.35">
      <c r="A176" s="9"/>
      <c r="B176" s="10"/>
      <c r="C176" s="11"/>
      <c r="D176" s="10"/>
    </row>
    <row r="177" spans="1:4" x14ac:dyDescent="0.35">
      <c r="A177" s="9"/>
      <c r="B177" s="10"/>
      <c r="C177" s="11"/>
      <c r="D177" s="10"/>
    </row>
    <row r="178" spans="1:4" x14ac:dyDescent="0.35">
      <c r="A178" s="9"/>
      <c r="B178" s="10"/>
      <c r="C178" s="11"/>
      <c r="D178" s="10"/>
    </row>
    <row r="179" spans="1:4" x14ac:dyDescent="0.35">
      <c r="A179" s="9"/>
      <c r="B179" s="10"/>
      <c r="C179" s="11"/>
      <c r="D179" s="10"/>
    </row>
    <row r="180" spans="1:4" x14ac:dyDescent="0.35">
      <c r="A180" s="9"/>
      <c r="B180" s="10"/>
      <c r="C180" s="11"/>
      <c r="D180" s="10"/>
    </row>
    <row r="181" spans="1:4" x14ac:dyDescent="0.35">
      <c r="A181" s="9"/>
      <c r="B181" s="10"/>
      <c r="C181" s="11"/>
      <c r="D181" s="10"/>
    </row>
    <row r="182" spans="1:4" x14ac:dyDescent="0.35">
      <c r="A182" s="9"/>
      <c r="B182" s="10"/>
      <c r="C182" s="11"/>
      <c r="D182" s="10"/>
    </row>
    <row r="183" spans="1:4" x14ac:dyDescent="0.35">
      <c r="A183" s="9"/>
      <c r="B183" s="10"/>
      <c r="C183" s="11"/>
      <c r="D183" s="10"/>
    </row>
    <row r="184" spans="1:4" x14ac:dyDescent="0.35">
      <c r="A184" s="9"/>
      <c r="B184" s="10"/>
      <c r="C184" s="11"/>
      <c r="D184" s="10"/>
    </row>
    <row r="185" spans="1:4" x14ac:dyDescent="0.35">
      <c r="A185" s="9"/>
      <c r="B185" s="10"/>
      <c r="C185" s="11"/>
      <c r="D185" s="10"/>
    </row>
    <row r="186" spans="1:4" x14ac:dyDescent="0.35">
      <c r="A186" s="9"/>
      <c r="B186" s="10"/>
      <c r="C186" s="11"/>
      <c r="D186" s="10"/>
    </row>
    <row r="187" spans="1:4" x14ac:dyDescent="0.35">
      <c r="A187" s="9"/>
      <c r="B187" s="10"/>
      <c r="C187" s="11"/>
      <c r="D187" s="10"/>
    </row>
    <row r="188" spans="1:4" x14ac:dyDescent="0.35">
      <c r="A188" s="9"/>
      <c r="B188" s="10"/>
      <c r="C188" s="11"/>
      <c r="D188" s="10"/>
    </row>
    <row r="189" spans="1:4" x14ac:dyDescent="0.35">
      <c r="A189" s="9"/>
      <c r="B189" s="10"/>
      <c r="C189" s="11"/>
      <c r="D189" s="10"/>
    </row>
    <row r="190" spans="1:4" x14ac:dyDescent="0.35">
      <c r="A190" s="9"/>
      <c r="B190" s="10"/>
      <c r="C190" s="11"/>
      <c r="D190" s="10"/>
    </row>
    <row r="191" spans="1:4" x14ac:dyDescent="0.35">
      <c r="A191" s="9"/>
      <c r="B191" s="10"/>
      <c r="C191" s="11"/>
      <c r="D191" s="10"/>
    </row>
    <row r="192" spans="1:4" x14ac:dyDescent="0.35">
      <c r="A192" s="9"/>
      <c r="B192" s="10"/>
      <c r="C192" s="11"/>
      <c r="D192" s="10"/>
    </row>
    <row r="193" spans="1:4" x14ac:dyDescent="0.35">
      <c r="A193" s="9"/>
      <c r="B193" s="10"/>
      <c r="C193" s="11"/>
      <c r="D193" s="10"/>
    </row>
    <row r="194" spans="1:4" x14ac:dyDescent="0.35">
      <c r="A194" s="9"/>
      <c r="B194" s="10"/>
      <c r="C194" s="11"/>
      <c r="D194" s="10"/>
    </row>
    <row r="195" spans="1:4" x14ac:dyDescent="0.35">
      <c r="A195" s="9"/>
      <c r="B195" s="10"/>
      <c r="C195" s="11"/>
      <c r="D195" s="10"/>
    </row>
    <row r="196" spans="1:4" x14ac:dyDescent="0.35">
      <c r="A196" s="9"/>
      <c r="B196" s="10"/>
      <c r="C196" s="11"/>
      <c r="D196" s="10"/>
    </row>
    <row r="197" spans="1:4" x14ac:dyDescent="0.35">
      <c r="A197" s="9"/>
      <c r="B197" s="10"/>
      <c r="C197" s="11"/>
      <c r="D197" s="10"/>
    </row>
    <row r="198" spans="1:4" x14ac:dyDescent="0.35">
      <c r="A198" s="9"/>
      <c r="B198" s="10"/>
      <c r="C198" s="11"/>
      <c r="D198" s="10"/>
    </row>
    <row r="199" spans="1:4" x14ac:dyDescent="0.35">
      <c r="A199" s="9"/>
      <c r="B199" s="10"/>
      <c r="C199" s="11"/>
      <c r="D199" s="10"/>
    </row>
    <row r="200" spans="1:4" x14ac:dyDescent="0.35">
      <c r="A200" s="9"/>
      <c r="B200" s="10"/>
      <c r="C200" s="11"/>
      <c r="D200" s="10"/>
    </row>
    <row r="201" spans="1:4" x14ac:dyDescent="0.35">
      <c r="A201" s="9"/>
      <c r="B201" s="10"/>
      <c r="C201" s="11"/>
      <c r="D201" s="10"/>
    </row>
    <row r="202" spans="1:4" x14ac:dyDescent="0.35">
      <c r="A202" s="9"/>
      <c r="B202" s="10"/>
      <c r="C202" s="11"/>
      <c r="D202" s="10"/>
    </row>
    <row r="203" spans="1:4" x14ac:dyDescent="0.35">
      <c r="A203" s="9"/>
      <c r="B203" s="10"/>
      <c r="C203" s="11"/>
      <c r="D203" s="10"/>
    </row>
    <row r="204" spans="1:4" x14ac:dyDescent="0.35">
      <c r="A204" s="9"/>
      <c r="B204" s="10"/>
      <c r="C204" s="11"/>
      <c r="D204" s="10"/>
    </row>
    <row r="205" spans="1:4" x14ac:dyDescent="0.35">
      <c r="A205" s="9"/>
      <c r="B205" s="10"/>
      <c r="C205" s="11"/>
      <c r="D205" s="10"/>
    </row>
    <row r="206" spans="1:4" x14ac:dyDescent="0.35">
      <c r="A206" s="9"/>
      <c r="B206" s="10"/>
      <c r="C206" s="11"/>
      <c r="D206" s="10"/>
    </row>
    <row r="207" spans="1:4" x14ac:dyDescent="0.35">
      <c r="A207" s="9"/>
      <c r="B207" s="10"/>
      <c r="C207" s="11"/>
      <c r="D207" s="10"/>
    </row>
    <row r="208" spans="1:4" x14ac:dyDescent="0.35">
      <c r="A208" s="9"/>
      <c r="B208" s="10"/>
      <c r="C208" s="11"/>
      <c r="D208" s="10"/>
    </row>
    <row r="209" spans="1:4" x14ac:dyDescent="0.35">
      <c r="A209" s="9"/>
      <c r="B209" s="10"/>
      <c r="C209" s="11"/>
      <c r="D209" s="10"/>
    </row>
    <row r="210" spans="1:4" x14ac:dyDescent="0.35">
      <c r="A210" s="9"/>
      <c r="B210" s="10"/>
      <c r="C210" s="11"/>
      <c r="D210" s="10"/>
    </row>
    <row r="211" spans="1:4" x14ac:dyDescent="0.35">
      <c r="A211" s="9"/>
      <c r="B211" s="10"/>
      <c r="C211" s="11"/>
      <c r="D211" s="10"/>
    </row>
    <row r="212" spans="1:4" x14ac:dyDescent="0.35">
      <c r="A212" s="9"/>
      <c r="B212" s="10"/>
      <c r="C212" s="11"/>
      <c r="D212" s="10"/>
    </row>
    <row r="213" spans="1:4" x14ac:dyDescent="0.35">
      <c r="A213" s="9"/>
      <c r="B213" s="10"/>
      <c r="C213" s="11"/>
      <c r="D213" s="10"/>
    </row>
    <row r="214" spans="1:4" x14ac:dyDescent="0.35">
      <c r="A214" s="9"/>
      <c r="B214" s="10"/>
      <c r="C214" s="11"/>
      <c r="D214" s="10"/>
    </row>
    <row r="215" spans="1:4" x14ac:dyDescent="0.35">
      <c r="A215" s="9"/>
      <c r="B215" s="10"/>
      <c r="C215" s="11"/>
      <c r="D215" s="10"/>
    </row>
    <row r="216" spans="1:4" x14ac:dyDescent="0.35">
      <c r="A216" s="9"/>
      <c r="B216" s="10"/>
      <c r="C216" s="11"/>
      <c r="D216" s="10"/>
    </row>
    <row r="217" spans="1:4" x14ac:dyDescent="0.35">
      <c r="A217" s="9"/>
      <c r="B217" s="10"/>
      <c r="C217" s="11"/>
      <c r="D217" s="10"/>
    </row>
    <row r="218" spans="1:4" x14ac:dyDescent="0.35">
      <c r="A218" s="9"/>
      <c r="B218" s="10"/>
      <c r="C218" s="11"/>
      <c r="D218" s="10"/>
    </row>
    <row r="219" spans="1:4" x14ac:dyDescent="0.35">
      <c r="A219" s="9"/>
      <c r="B219" s="10"/>
      <c r="C219" s="11"/>
      <c r="D219" s="10"/>
    </row>
    <row r="220" spans="1:4" x14ac:dyDescent="0.35">
      <c r="A220" s="9"/>
      <c r="B220" s="10"/>
      <c r="C220" s="11"/>
      <c r="D220" s="10"/>
    </row>
    <row r="221" spans="1:4" x14ac:dyDescent="0.35">
      <c r="A221" s="9"/>
      <c r="B221" s="10"/>
      <c r="C221" s="11"/>
      <c r="D221" s="10"/>
    </row>
    <row r="222" spans="1:4" x14ac:dyDescent="0.35">
      <c r="A222" s="9"/>
      <c r="B222" s="10"/>
      <c r="C222" s="11"/>
      <c r="D222" s="10"/>
    </row>
    <row r="223" spans="1:4" x14ac:dyDescent="0.35">
      <c r="A223" s="9"/>
      <c r="B223" s="10"/>
      <c r="C223" s="11"/>
      <c r="D223" s="10"/>
    </row>
    <row r="224" spans="1:4" x14ac:dyDescent="0.35">
      <c r="A224" s="9"/>
      <c r="B224" s="10"/>
      <c r="C224" s="11"/>
      <c r="D224" s="10"/>
    </row>
    <row r="225" spans="1:4" x14ac:dyDescent="0.35">
      <c r="A225" s="9"/>
      <c r="B225" s="10"/>
      <c r="C225" s="11"/>
      <c r="D225" s="10"/>
    </row>
    <row r="226" spans="1:4" x14ac:dyDescent="0.35">
      <c r="A226" s="9"/>
      <c r="B226" s="10"/>
      <c r="C226" s="11"/>
      <c r="D226" s="10"/>
    </row>
    <row r="227" spans="1:4" x14ac:dyDescent="0.35">
      <c r="A227" s="9"/>
      <c r="B227" s="10"/>
      <c r="C227" s="11"/>
      <c r="D227" s="10"/>
    </row>
    <row r="228" spans="1:4" x14ac:dyDescent="0.35">
      <c r="A228" s="9"/>
      <c r="B228" s="10"/>
      <c r="C228" s="11"/>
      <c r="D228" s="10"/>
    </row>
    <row r="229" spans="1:4" x14ac:dyDescent="0.35">
      <c r="A229" s="9"/>
      <c r="B229" s="10"/>
      <c r="C229" s="11"/>
      <c r="D229" s="10"/>
    </row>
    <row r="230" spans="1:4" x14ac:dyDescent="0.35">
      <c r="A230" s="9"/>
      <c r="B230" s="10"/>
      <c r="C230" s="11"/>
      <c r="D230" s="10"/>
    </row>
    <row r="231" spans="1:4" x14ac:dyDescent="0.35">
      <c r="A231" s="9"/>
      <c r="B231" s="10"/>
      <c r="C231" s="11"/>
      <c r="D231" s="10"/>
    </row>
    <row r="232" spans="1:4" x14ac:dyDescent="0.35">
      <c r="A232" s="9"/>
      <c r="B232" s="10"/>
      <c r="C232" s="11"/>
      <c r="D232" s="10"/>
    </row>
    <row r="233" spans="1:4" x14ac:dyDescent="0.35">
      <c r="A233" s="9"/>
      <c r="B233" s="10"/>
      <c r="C233" s="11"/>
      <c r="D233" s="10"/>
    </row>
    <row r="234" spans="1:4" x14ac:dyDescent="0.35">
      <c r="A234" s="9"/>
      <c r="B234" s="10"/>
      <c r="C234" s="11"/>
      <c r="D234" s="10"/>
    </row>
    <row r="235" spans="1:4" x14ac:dyDescent="0.35">
      <c r="A235" s="9"/>
      <c r="B235" s="10"/>
      <c r="C235" s="11"/>
      <c r="D235" s="10"/>
    </row>
    <row r="236" spans="1:4" x14ac:dyDescent="0.35">
      <c r="A236" s="9"/>
      <c r="B236" s="10"/>
      <c r="C236" s="11"/>
      <c r="D236" s="10"/>
    </row>
    <row r="237" spans="1:4" x14ac:dyDescent="0.35">
      <c r="A237" s="9"/>
      <c r="B237" s="10"/>
      <c r="C237" s="11"/>
      <c r="D237" s="10"/>
    </row>
    <row r="238" spans="1:4" x14ac:dyDescent="0.35">
      <c r="A238" s="9"/>
      <c r="B238" s="10"/>
      <c r="C238" s="11"/>
      <c r="D238" s="10"/>
    </row>
    <row r="239" spans="1:4" x14ac:dyDescent="0.35">
      <c r="A239" s="9"/>
      <c r="B239" s="10"/>
      <c r="C239" s="11"/>
      <c r="D239" s="10"/>
    </row>
    <row r="240" spans="1:4" x14ac:dyDescent="0.35">
      <c r="A240" s="9"/>
      <c r="B240" s="10"/>
      <c r="C240" s="11"/>
      <c r="D240" s="10"/>
    </row>
    <row r="241" spans="1:4" x14ac:dyDescent="0.35">
      <c r="A241" s="9"/>
      <c r="B241" s="10"/>
      <c r="C241" s="11"/>
      <c r="D241" s="10"/>
    </row>
    <row r="242" spans="1:4" x14ac:dyDescent="0.35">
      <c r="A242" s="9"/>
      <c r="B242" s="10"/>
      <c r="C242" s="11"/>
      <c r="D242" s="10"/>
    </row>
    <row r="243" spans="1:4" x14ac:dyDescent="0.35">
      <c r="A243" s="9"/>
      <c r="B243" s="10"/>
      <c r="C243" s="11"/>
      <c r="D243" s="10"/>
    </row>
    <row r="244" spans="1:4" x14ac:dyDescent="0.35">
      <c r="A244" s="9"/>
      <c r="B244" s="10"/>
      <c r="C244" s="11"/>
      <c r="D244" s="10"/>
    </row>
    <row r="245" spans="1:4" x14ac:dyDescent="0.35">
      <c r="A245" s="9"/>
      <c r="B245" s="10"/>
      <c r="C245" s="11"/>
      <c r="D245" s="10"/>
    </row>
    <row r="246" spans="1:4" x14ac:dyDescent="0.35">
      <c r="A246" s="9"/>
      <c r="B246" s="10"/>
      <c r="C246" s="11"/>
      <c r="D246" s="10"/>
    </row>
    <row r="247" spans="1:4" x14ac:dyDescent="0.35">
      <c r="A247" s="9"/>
      <c r="B247" s="10"/>
      <c r="C247" s="11"/>
      <c r="D247" s="10"/>
    </row>
    <row r="248" spans="1:4" x14ac:dyDescent="0.35">
      <c r="A248" s="9"/>
      <c r="B248" s="10"/>
      <c r="C248" s="11"/>
      <c r="D248" s="10"/>
    </row>
    <row r="249" spans="1:4" x14ac:dyDescent="0.35">
      <c r="A249" s="9"/>
      <c r="B249" s="10"/>
      <c r="C249" s="11"/>
      <c r="D249" s="10"/>
    </row>
    <row r="250" spans="1:4" x14ac:dyDescent="0.35">
      <c r="A250" s="9"/>
      <c r="B250" s="10"/>
      <c r="C250" s="11"/>
      <c r="D250" s="10"/>
    </row>
    <row r="251" spans="1:4" x14ac:dyDescent="0.35">
      <c r="A251" s="9"/>
      <c r="B251" s="10"/>
      <c r="C251" s="11"/>
      <c r="D251" s="10"/>
    </row>
    <row r="252" spans="1:4" x14ac:dyDescent="0.35">
      <c r="A252" s="9"/>
      <c r="B252" s="10"/>
      <c r="C252" s="11"/>
      <c r="D252" s="10"/>
    </row>
    <row r="253" spans="1:4" x14ac:dyDescent="0.35">
      <c r="A253" s="9"/>
      <c r="B253" s="10"/>
      <c r="C253" s="11"/>
      <c r="D253" s="10"/>
    </row>
    <row r="254" spans="1:4" x14ac:dyDescent="0.35">
      <c r="A254" s="9"/>
      <c r="B254" s="10"/>
      <c r="C254" s="11"/>
      <c r="D254" s="10"/>
    </row>
    <row r="255" spans="1:4" x14ac:dyDescent="0.35">
      <c r="A255" s="9"/>
      <c r="B255" s="10"/>
      <c r="C255" s="11"/>
      <c r="D255" s="10"/>
    </row>
    <row r="256" spans="1:4" x14ac:dyDescent="0.35">
      <c r="A256" s="9"/>
      <c r="B256" s="10"/>
      <c r="C256" s="11"/>
      <c r="D256" s="10"/>
    </row>
    <row r="257" spans="1:4" x14ac:dyDescent="0.35">
      <c r="A257" s="9"/>
      <c r="B257" s="10"/>
      <c r="C257" s="11"/>
      <c r="D257" s="10"/>
    </row>
    <row r="258" spans="1:4" x14ac:dyDescent="0.35">
      <c r="A258" s="9"/>
      <c r="B258" s="10"/>
      <c r="C258" s="11"/>
      <c r="D258" s="10"/>
    </row>
    <row r="259" spans="1:4" x14ac:dyDescent="0.35">
      <c r="A259" s="9"/>
      <c r="B259" s="10"/>
      <c r="C259" s="11"/>
      <c r="D259" s="10"/>
    </row>
    <row r="260" spans="1:4" x14ac:dyDescent="0.35">
      <c r="A260" s="9"/>
      <c r="B260" s="10"/>
      <c r="C260" s="11"/>
      <c r="D260" s="10"/>
    </row>
    <row r="261" spans="1:4" x14ac:dyDescent="0.35">
      <c r="A261" s="9"/>
      <c r="B261" s="10"/>
      <c r="C261" s="11"/>
      <c r="D261" s="10"/>
    </row>
    <row r="262" spans="1:4" x14ac:dyDescent="0.35">
      <c r="A262" s="9"/>
      <c r="B262" s="10"/>
      <c r="C262" s="11"/>
      <c r="D262" s="10"/>
    </row>
    <row r="263" spans="1:4" x14ac:dyDescent="0.35">
      <c r="A263" s="9"/>
      <c r="B263" s="10"/>
      <c r="C263" s="11"/>
      <c r="D263" s="10"/>
    </row>
    <row r="264" spans="1:4" x14ac:dyDescent="0.35">
      <c r="A264" s="9"/>
      <c r="B264" s="10"/>
      <c r="C264" s="11"/>
      <c r="D264" s="10"/>
    </row>
    <row r="265" spans="1:4" x14ac:dyDescent="0.35">
      <c r="A265" s="9"/>
      <c r="B265" s="10"/>
      <c r="C265" s="11"/>
      <c r="D265" s="10"/>
    </row>
    <row r="266" spans="1:4" x14ac:dyDescent="0.35">
      <c r="A266" s="9"/>
      <c r="B266" s="10"/>
      <c r="C266" s="11"/>
      <c r="D266" s="10"/>
    </row>
    <row r="267" spans="1:4" x14ac:dyDescent="0.35">
      <c r="A267" s="9"/>
      <c r="B267" s="10"/>
      <c r="C267" s="11"/>
      <c r="D267" s="10"/>
    </row>
    <row r="268" spans="1:4" x14ac:dyDescent="0.35">
      <c r="A268" s="9"/>
      <c r="B268" s="10"/>
      <c r="C268" s="11"/>
      <c r="D268" s="10"/>
    </row>
    <row r="269" spans="1:4" x14ac:dyDescent="0.35">
      <c r="A269" s="9"/>
      <c r="B269" s="10"/>
      <c r="C269" s="11"/>
      <c r="D269" s="10"/>
    </row>
    <row r="270" spans="1:4" x14ac:dyDescent="0.35">
      <c r="A270" s="9"/>
      <c r="B270" s="10"/>
      <c r="C270" s="11"/>
      <c r="D270" s="10"/>
    </row>
    <row r="271" spans="1:4" x14ac:dyDescent="0.35">
      <c r="A271" s="9"/>
      <c r="B271" s="10"/>
      <c r="C271" s="11"/>
      <c r="D271" s="10"/>
    </row>
    <row r="272" spans="1:4" x14ac:dyDescent="0.35">
      <c r="A272" s="9"/>
      <c r="B272" s="10"/>
      <c r="C272" s="11"/>
      <c r="D272" s="10"/>
    </row>
    <row r="273" spans="1:4" x14ac:dyDescent="0.35">
      <c r="A273" s="9"/>
      <c r="B273" s="10"/>
      <c r="C273" s="11"/>
      <c r="D273" s="10"/>
    </row>
    <row r="274" spans="1:4" x14ac:dyDescent="0.35">
      <c r="A274" s="9"/>
      <c r="B274" s="10"/>
      <c r="C274" s="11"/>
      <c r="D274" s="10"/>
    </row>
    <row r="275" spans="1:4" x14ac:dyDescent="0.35">
      <c r="A275" s="9"/>
      <c r="B275" s="10"/>
      <c r="C275" s="11"/>
      <c r="D275" s="10"/>
    </row>
    <row r="276" spans="1:4" x14ac:dyDescent="0.35">
      <c r="A276" s="9"/>
      <c r="B276" s="10"/>
      <c r="C276" s="11"/>
      <c r="D276" s="10"/>
    </row>
    <row r="277" spans="1:4" x14ac:dyDescent="0.35">
      <c r="A277" s="9"/>
      <c r="B277" s="10"/>
      <c r="C277" s="11"/>
      <c r="D277" s="10"/>
    </row>
    <row r="278" spans="1:4" x14ac:dyDescent="0.35">
      <c r="A278" s="9"/>
      <c r="B278" s="10"/>
      <c r="C278" s="11"/>
      <c r="D278" s="10"/>
    </row>
    <row r="279" spans="1:4" x14ac:dyDescent="0.35">
      <c r="A279" s="9"/>
      <c r="B279" s="10"/>
      <c r="C279" s="11"/>
      <c r="D279" s="10"/>
    </row>
    <row r="280" spans="1:4" x14ac:dyDescent="0.35">
      <c r="A280" s="9"/>
      <c r="B280" s="10"/>
      <c r="C280" s="11"/>
      <c r="D280" s="10"/>
    </row>
    <row r="281" spans="1:4" x14ac:dyDescent="0.35">
      <c r="A281" s="9"/>
      <c r="B281" s="10"/>
      <c r="C281" s="11"/>
      <c r="D281" s="10"/>
    </row>
    <row r="282" spans="1:4" x14ac:dyDescent="0.35">
      <c r="A282" s="9"/>
      <c r="B282" s="10"/>
      <c r="C282" s="11"/>
      <c r="D282" s="10"/>
    </row>
    <row r="283" spans="1:4" x14ac:dyDescent="0.35">
      <c r="A283" s="9"/>
      <c r="B283" s="10"/>
      <c r="C283" s="11"/>
      <c r="D283" s="10"/>
    </row>
    <row r="284" spans="1:4" x14ac:dyDescent="0.35">
      <c r="A284" s="9"/>
      <c r="B284" s="10"/>
      <c r="C284" s="11"/>
      <c r="D284" s="10"/>
    </row>
    <row r="285" spans="1:4" x14ac:dyDescent="0.35">
      <c r="A285" s="9"/>
      <c r="B285" s="10"/>
      <c r="C285" s="11"/>
      <c r="D285" s="10"/>
    </row>
    <row r="286" spans="1:4" x14ac:dyDescent="0.35">
      <c r="A286" s="9"/>
      <c r="B286" s="10"/>
      <c r="C286" s="11"/>
      <c r="D286" s="10"/>
    </row>
    <row r="287" spans="1:4" x14ac:dyDescent="0.35">
      <c r="A287" s="9"/>
      <c r="B287" s="10"/>
      <c r="C287" s="11"/>
      <c r="D287" s="10"/>
    </row>
    <row r="288" spans="1:4" x14ac:dyDescent="0.35">
      <c r="A288" s="9"/>
      <c r="B288" s="10"/>
      <c r="C288" s="11"/>
      <c r="D288" s="10"/>
    </row>
    <row r="289" spans="1:4" x14ac:dyDescent="0.35">
      <c r="A289" s="9"/>
      <c r="B289" s="10"/>
      <c r="C289" s="11"/>
      <c r="D289" s="10"/>
    </row>
    <row r="290" spans="1:4" x14ac:dyDescent="0.35">
      <c r="A290" s="9"/>
      <c r="B290" s="10"/>
      <c r="C290" s="11"/>
      <c r="D290" s="10"/>
    </row>
    <row r="291" spans="1:4" x14ac:dyDescent="0.35">
      <c r="A291" s="9"/>
      <c r="B291" s="10"/>
      <c r="C291" s="11"/>
      <c r="D291" s="10"/>
    </row>
    <row r="292" spans="1:4" x14ac:dyDescent="0.35">
      <c r="A292" s="9"/>
      <c r="B292" s="10"/>
      <c r="C292" s="11"/>
      <c r="D292" s="10"/>
    </row>
    <row r="293" spans="1:4" x14ac:dyDescent="0.35">
      <c r="A293" s="9"/>
      <c r="B293" s="10"/>
      <c r="C293" s="11"/>
      <c r="D293" s="10"/>
    </row>
    <row r="294" spans="1:4" x14ac:dyDescent="0.35">
      <c r="A294" s="9"/>
      <c r="B294" s="10"/>
      <c r="C294" s="11"/>
      <c r="D294" s="10"/>
    </row>
    <row r="295" spans="1:4" x14ac:dyDescent="0.35">
      <c r="A295" s="9"/>
      <c r="B295" s="10"/>
      <c r="C295" s="11"/>
      <c r="D295" s="10"/>
    </row>
    <row r="296" spans="1:4" x14ac:dyDescent="0.35">
      <c r="A296" s="9"/>
      <c r="B296" s="10"/>
      <c r="C296" s="11"/>
      <c r="D296" s="10"/>
    </row>
    <row r="297" spans="1:4" x14ac:dyDescent="0.35">
      <c r="A297" s="9"/>
      <c r="B297" s="10"/>
      <c r="C297" s="11"/>
      <c r="D297" s="10"/>
    </row>
    <row r="298" spans="1:4" x14ac:dyDescent="0.35">
      <c r="A298" s="9"/>
      <c r="B298" s="10"/>
      <c r="C298" s="11"/>
      <c r="D298" s="10"/>
    </row>
    <row r="299" spans="1:4" x14ac:dyDescent="0.35">
      <c r="A299" s="9"/>
      <c r="B299" s="10"/>
      <c r="C299" s="11"/>
      <c r="D299" s="10"/>
    </row>
    <row r="300" spans="1:4" x14ac:dyDescent="0.35">
      <c r="A300" s="9"/>
      <c r="B300" s="10"/>
      <c r="C300" s="11"/>
      <c r="D300" s="10"/>
    </row>
    <row r="301" spans="1:4" x14ac:dyDescent="0.35">
      <c r="A301" s="9"/>
      <c r="B301" s="10"/>
      <c r="C301" s="11"/>
      <c r="D301" s="10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4" customWidth="1"/>
    <col min="2" max="3" width="18" customWidth="1"/>
    <col min="4" max="4" width="14" customWidth="1"/>
    <col min="5" max="5" width="36" customWidth="1"/>
  </cols>
  <sheetData>
    <row r="1" spans="1:7" ht="32" customHeight="1" x14ac:dyDescent="0.35">
      <c r="A1" s="8" t="s">
        <v>37</v>
      </c>
      <c r="B1" s="8" t="s">
        <v>38</v>
      </c>
      <c r="C1" s="8" t="s">
        <v>39</v>
      </c>
      <c r="D1" s="8" t="s">
        <v>40</v>
      </c>
      <c r="E1" s="8" t="s">
        <v>41</v>
      </c>
      <c r="G1" s="16" t="s">
        <v>42</v>
      </c>
    </row>
    <row r="2" spans="1:7" x14ac:dyDescent="0.35">
      <c r="A2" s="9">
        <v>46266</v>
      </c>
      <c r="B2" s="14">
        <f>IF(A2="","",SUMIFS(Maquininha!$F:$F,Maquininha!$G:$G,A2))</f>
        <v>0</v>
      </c>
      <c r="C2" s="14">
        <f>IF(A2="","",SUMIFS(Extrato!$C:$C,Extrato!$A:$A,A2,Extrato!$B:$B,"*"&amp;Parâmetros!$B$3&amp;"*"))</f>
        <v>0</v>
      </c>
      <c r="D2" s="14">
        <f t="shared" ref="D2:D32" si="0">IF(A2="","",C2-B2)</f>
        <v>0</v>
      </c>
      <c r="E2" s="13" t="str">
        <f>IF(A2="","",IF(AND(B2=0,C2=0),"—",IF(ABS(D2)&lt;=Parâmetros!$B$1,"✅",IF(D2&lt;0,"❌ caiu menos que o previsto","⚠️ caiu mais (antecipação? outro dia?)"))))</f>
        <v>—</v>
      </c>
    </row>
    <row r="3" spans="1:7" x14ac:dyDescent="0.35">
      <c r="A3" s="17">
        <f t="shared" ref="A3:A32" si="1">IF(A2="","",IF(MONTH(A2+1)&lt;&gt;MONTH($A$2),"",A2+1))</f>
        <v>46328</v>
      </c>
      <c r="B3" s="14">
        <f>IF(A3="","",SUMIFS(Maquininha!$F:$F,Maquininha!$G:$G,A3))</f>
        <v>0</v>
      </c>
      <c r="C3" s="14">
        <f>IF(A3="","",SUMIFS(Extrato!$C:$C,Extrato!$A:$A,A3,Extrato!$B:$B,"*"&amp;Parâmetros!$B$3&amp;"*"))</f>
        <v>0</v>
      </c>
      <c r="D3" s="14">
        <f t="shared" si="0"/>
        <v>0</v>
      </c>
      <c r="E3" s="13" t="str">
        <f>IF(A3="","",IF(AND(B3=0,C3=0),"—",IF(ABS(D3)&lt;=Parâmetros!$B$1,"✅",IF(D3&lt;0,"❌ caiu menos que o previsto","⚠️ caiu mais (antecipação? outro dia?)"))))</f>
        <v>—</v>
      </c>
    </row>
    <row r="4" spans="1:7" x14ac:dyDescent="0.35">
      <c r="A4" s="17">
        <f t="shared" si="1"/>
        <v>46329</v>
      </c>
      <c r="B4" s="14">
        <f>IF(A4="","",SUMIFS(Maquininha!$F:$F,Maquininha!$G:$G,A4))</f>
        <v>0</v>
      </c>
      <c r="C4" s="14">
        <f>IF(A4="","",SUMIFS(Extrato!$C:$C,Extrato!$A:$A,A4,Extrato!$B:$B,"*"&amp;Parâmetros!$B$3&amp;"*"))</f>
        <v>0</v>
      </c>
      <c r="D4" s="14">
        <f t="shared" si="0"/>
        <v>0</v>
      </c>
      <c r="E4" s="13" t="str">
        <f>IF(A4="","",IF(AND(B4=0,C4=0),"—",IF(ABS(D4)&lt;=Parâmetros!$B$1,"✅",IF(D4&lt;0,"❌ caiu menos que o previsto","⚠️ caiu mais (antecipação? outro dia?)"))))</f>
        <v>—</v>
      </c>
    </row>
    <row r="5" spans="1:7" x14ac:dyDescent="0.35">
      <c r="A5" s="17">
        <f t="shared" si="1"/>
        <v>46330</v>
      </c>
      <c r="B5" s="14">
        <f>IF(A5="","",SUMIFS(Maquininha!$F:$F,Maquininha!$G:$G,A5))</f>
        <v>242.13</v>
      </c>
      <c r="C5" s="14">
        <f>IF(A5="","",SUMIFS(Extrato!$C:$C,Extrato!$A:$A,A5,Extrato!$B:$B,"*"&amp;Parâmetros!$B$3&amp;"*"))</f>
        <v>242.13</v>
      </c>
      <c r="D5" s="14">
        <f t="shared" si="0"/>
        <v>0</v>
      </c>
      <c r="E5" s="13" t="str">
        <f>IF(A5="","",IF(AND(B5=0,C5=0),"—",IF(ABS(D5)&lt;=Parâmetros!$B$1,"✅",IF(D5&lt;0,"❌ caiu menos que o previsto","⚠️ caiu mais (antecipação? outro dia?)"))))</f>
        <v>✅</v>
      </c>
    </row>
    <row r="6" spans="1:7" x14ac:dyDescent="0.35">
      <c r="A6" s="17">
        <f t="shared" si="1"/>
        <v>46331</v>
      </c>
      <c r="B6" s="14">
        <f>IF(A6="","",SUMIFS(Maquininha!$F:$F,Maquininha!$G:$G,A6))</f>
        <v>0</v>
      </c>
      <c r="C6" s="14">
        <f>IF(A6="","",SUMIFS(Extrato!$C:$C,Extrato!$A:$A,A6,Extrato!$B:$B,"*"&amp;Parâmetros!$B$3&amp;"*"))</f>
        <v>0</v>
      </c>
      <c r="D6" s="14">
        <f t="shared" si="0"/>
        <v>0</v>
      </c>
      <c r="E6" s="13" t="str">
        <f>IF(A6="","",IF(AND(B6=0,C6=0),"—",IF(ABS(D6)&lt;=Parâmetros!$B$1,"✅",IF(D6&lt;0,"❌ caiu menos que o previsto","⚠️ caiu mais (antecipação? outro dia?)"))))</f>
        <v>—</v>
      </c>
    </row>
    <row r="7" spans="1:7" x14ac:dyDescent="0.35">
      <c r="A7" s="17">
        <f t="shared" si="1"/>
        <v>46332</v>
      </c>
      <c r="B7" s="14">
        <f>IF(A7="","",SUMIFS(Maquininha!$F:$F,Maquininha!$G:$G,A7))</f>
        <v>0</v>
      </c>
      <c r="C7" s="14">
        <f>IF(A7="","",SUMIFS(Extrato!$C:$C,Extrato!$A:$A,A7,Extrato!$B:$B,"*"&amp;Parâmetros!$B$3&amp;"*"))</f>
        <v>0</v>
      </c>
      <c r="D7" s="14">
        <f t="shared" si="0"/>
        <v>0</v>
      </c>
      <c r="E7" s="13" t="str">
        <f>IF(A7="","",IF(AND(B7=0,C7=0),"—",IF(ABS(D7)&lt;=Parâmetros!$B$1,"✅",IF(D7&lt;0,"❌ caiu menos que o previsto","⚠️ caiu mais (antecipação? outro dia?)"))))</f>
        <v>—</v>
      </c>
    </row>
    <row r="8" spans="1:7" x14ac:dyDescent="0.35">
      <c r="A8" s="17">
        <f t="shared" si="1"/>
        <v>46333</v>
      </c>
      <c r="B8" s="14">
        <f>IF(A8="","",SUMIFS(Maquininha!$F:$F,Maquininha!$G:$G,A8))</f>
        <v>0</v>
      </c>
      <c r="C8" s="14">
        <f>IF(A8="","",SUMIFS(Extrato!$C:$C,Extrato!$A:$A,A8,Extrato!$B:$B,"*"&amp;Parâmetros!$B$3&amp;"*"))</f>
        <v>0</v>
      </c>
      <c r="D8" s="14">
        <f t="shared" si="0"/>
        <v>0</v>
      </c>
      <c r="E8" s="13" t="str">
        <f>IF(A8="","",IF(AND(B8=0,C8=0),"—",IF(ABS(D8)&lt;=Parâmetros!$B$1,"✅",IF(D8&lt;0,"❌ caiu menos que o previsto","⚠️ caiu mais (antecipação? outro dia?)"))))</f>
        <v>—</v>
      </c>
    </row>
    <row r="9" spans="1:7" x14ac:dyDescent="0.35">
      <c r="A9" s="17">
        <f t="shared" si="1"/>
        <v>46334</v>
      </c>
      <c r="B9" s="14">
        <f>IF(A9="","",SUMIFS(Maquininha!$F:$F,Maquininha!$G:$G,A9))</f>
        <v>0</v>
      </c>
      <c r="C9" s="14">
        <f>IF(A9="","",SUMIFS(Extrato!$C:$C,Extrato!$A:$A,A9,Extrato!$B:$B,"*"&amp;Parâmetros!$B$3&amp;"*"))</f>
        <v>0</v>
      </c>
      <c r="D9" s="14">
        <f t="shared" si="0"/>
        <v>0</v>
      </c>
      <c r="E9" s="13" t="str">
        <f>IF(A9="","",IF(AND(B9=0,C9=0),"—",IF(ABS(D9)&lt;=Parâmetros!$B$1,"✅",IF(D9&lt;0,"❌ caiu menos que o previsto","⚠️ caiu mais (antecipação? outro dia?)"))))</f>
        <v>—</v>
      </c>
    </row>
    <row r="10" spans="1:7" x14ac:dyDescent="0.35">
      <c r="A10" s="17">
        <f t="shared" si="1"/>
        <v>46335</v>
      </c>
      <c r="B10" s="14">
        <f>IF(A10="","",SUMIFS(Maquininha!$F:$F,Maquininha!$G:$G,A10))</f>
        <v>0</v>
      </c>
      <c r="C10" s="14">
        <f>IF(A10="","",SUMIFS(Extrato!$C:$C,Extrato!$A:$A,A10,Extrato!$B:$B,"*"&amp;Parâmetros!$B$3&amp;"*"))</f>
        <v>0</v>
      </c>
      <c r="D10" s="14">
        <f t="shared" si="0"/>
        <v>0</v>
      </c>
      <c r="E10" s="13" t="str">
        <f>IF(A10="","",IF(AND(B10=0,C10=0),"—",IF(ABS(D10)&lt;=Parâmetros!$B$1,"✅",IF(D10&lt;0,"❌ caiu menos que o previsto","⚠️ caiu mais (antecipação? outro dia?)"))))</f>
        <v>—</v>
      </c>
    </row>
    <row r="11" spans="1:7" x14ac:dyDescent="0.35">
      <c r="A11" s="17">
        <f t="shared" si="1"/>
        <v>46336</v>
      </c>
      <c r="B11" s="14">
        <f>IF(A11="","",SUMIFS(Maquininha!$F:$F,Maquininha!$G:$G,A11))</f>
        <v>0</v>
      </c>
      <c r="C11" s="14">
        <f>IF(A11="","",SUMIFS(Extrato!$C:$C,Extrato!$A:$A,A11,Extrato!$B:$B,"*"&amp;Parâmetros!$B$3&amp;"*"))</f>
        <v>0</v>
      </c>
      <c r="D11" s="14">
        <f t="shared" si="0"/>
        <v>0</v>
      </c>
      <c r="E11" s="13" t="str">
        <f>IF(A11="","",IF(AND(B11=0,C11=0),"—",IF(ABS(D11)&lt;=Parâmetros!$B$1,"✅",IF(D11&lt;0,"❌ caiu menos que o previsto","⚠️ caiu mais (antecipação? outro dia?)"))))</f>
        <v>—</v>
      </c>
    </row>
    <row r="12" spans="1:7" x14ac:dyDescent="0.35">
      <c r="A12" s="17">
        <f t="shared" si="1"/>
        <v>46337</v>
      </c>
      <c r="B12" s="14">
        <f>IF(A12="","",SUMIFS(Maquininha!$F:$F,Maquininha!$G:$G,A12))</f>
        <v>0</v>
      </c>
      <c r="C12" s="14">
        <f>IF(A12="","",SUMIFS(Extrato!$C:$C,Extrato!$A:$A,A12,Extrato!$B:$B,"*"&amp;Parâmetros!$B$3&amp;"*"))</f>
        <v>0</v>
      </c>
      <c r="D12" s="14">
        <f t="shared" si="0"/>
        <v>0</v>
      </c>
      <c r="E12" s="13" t="str">
        <f>IF(A12="","",IF(AND(B12=0,C12=0),"—",IF(ABS(D12)&lt;=Parâmetros!$B$1,"✅",IF(D12&lt;0,"❌ caiu menos que o previsto","⚠️ caiu mais (antecipação? outro dia?)"))))</f>
        <v>—</v>
      </c>
    </row>
    <row r="13" spans="1:7" x14ac:dyDescent="0.35">
      <c r="A13" s="17">
        <f t="shared" si="1"/>
        <v>46338</v>
      </c>
      <c r="B13" s="14">
        <f>IF(A13="","",SUMIFS(Maquininha!$F:$F,Maquininha!$G:$G,A13))</f>
        <v>0</v>
      </c>
      <c r="C13" s="14">
        <f>IF(A13="","",SUMIFS(Extrato!$C:$C,Extrato!$A:$A,A13,Extrato!$B:$B,"*"&amp;Parâmetros!$B$3&amp;"*"))</f>
        <v>0</v>
      </c>
      <c r="D13" s="14">
        <f t="shared" si="0"/>
        <v>0</v>
      </c>
      <c r="E13" s="13" t="str">
        <f>IF(A13="","",IF(AND(B13=0,C13=0),"—",IF(ABS(D13)&lt;=Parâmetros!$B$1,"✅",IF(D13&lt;0,"❌ caiu menos que o previsto","⚠️ caiu mais (antecipação? outro dia?)"))))</f>
        <v>—</v>
      </c>
    </row>
    <row r="14" spans="1:7" x14ac:dyDescent="0.35">
      <c r="A14" s="17">
        <f t="shared" si="1"/>
        <v>46339</v>
      </c>
      <c r="B14" s="14">
        <f>IF(A14="","",SUMIFS(Maquininha!$F:$F,Maquininha!$G:$G,A14))</f>
        <v>0</v>
      </c>
      <c r="C14" s="14">
        <f>IF(A14="","",SUMIFS(Extrato!$C:$C,Extrato!$A:$A,A14,Extrato!$B:$B,"*"&amp;Parâmetros!$B$3&amp;"*"))</f>
        <v>0</v>
      </c>
      <c r="D14" s="14">
        <f t="shared" si="0"/>
        <v>0</v>
      </c>
      <c r="E14" s="13" t="str">
        <f>IF(A14="","",IF(AND(B14=0,C14=0),"—",IF(ABS(D14)&lt;=Parâmetros!$B$1,"✅",IF(D14&lt;0,"❌ caiu menos que o previsto","⚠️ caiu mais (antecipação? outro dia?)"))))</f>
        <v>—</v>
      </c>
    </row>
    <row r="15" spans="1:7" x14ac:dyDescent="0.35">
      <c r="A15" s="17">
        <f t="shared" si="1"/>
        <v>46340</v>
      </c>
      <c r="B15" s="14">
        <f>IF(A15="","",SUMIFS(Maquininha!$F:$F,Maquininha!$G:$G,A15))</f>
        <v>0</v>
      </c>
      <c r="C15" s="14">
        <f>IF(A15="","",SUMIFS(Extrato!$C:$C,Extrato!$A:$A,A15,Extrato!$B:$B,"*"&amp;Parâmetros!$B$3&amp;"*"))</f>
        <v>0</v>
      </c>
      <c r="D15" s="14">
        <f t="shared" si="0"/>
        <v>0</v>
      </c>
      <c r="E15" s="13" t="str">
        <f>IF(A15="","",IF(AND(B15=0,C15=0),"—",IF(ABS(D15)&lt;=Parâmetros!$B$1,"✅",IF(D15&lt;0,"❌ caiu menos que o previsto","⚠️ caiu mais (antecipação? outro dia?)"))))</f>
        <v>—</v>
      </c>
    </row>
    <row r="16" spans="1:7" x14ac:dyDescent="0.35">
      <c r="A16" s="17">
        <f t="shared" si="1"/>
        <v>46341</v>
      </c>
      <c r="B16" s="14">
        <f>IF(A16="","",SUMIFS(Maquininha!$F:$F,Maquininha!$G:$G,A16))</f>
        <v>0</v>
      </c>
      <c r="C16" s="14">
        <f>IF(A16="","",SUMIFS(Extrato!$C:$C,Extrato!$A:$A,A16,Extrato!$B:$B,"*"&amp;Parâmetros!$B$3&amp;"*"))</f>
        <v>0</v>
      </c>
      <c r="D16" s="14">
        <f t="shared" si="0"/>
        <v>0</v>
      </c>
      <c r="E16" s="13" t="str">
        <f>IF(A16="","",IF(AND(B16=0,C16=0),"—",IF(ABS(D16)&lt;=Parâmetros!$B$1,"✅",IF(D16&lt;0,"❌ caiu menos que o previsto","⚠️ caiu mais (antecipação? outro dia?)"))))</f>
        <v>—</v>
      </c>
    </row>
    <row r="17" spans="1:5" x14ac:dyDescent="0.35">
      <c r="A17" s="17">
        <f t="shared" si="1"/>
        <v>46342</v>
      </c>
      <c r="B17" s="14">
        <f>IF(A17="","",SUMIFS(Maquininha!$F:$F,Maquininha!$G:$G,A17))</f>
        <v>0</v>
      </c>
      <c r="C17" s="14">
        <f>IF(A17="","",SUMIFS(Extrato!$C:$C,Extrato!$A:$A,A17,Extrato!$B:$B,"*"&amp;Parâmetros!$B$3&amp;"*"))</f>
        <v>0</v>
      </c>
      <c r="D17" s="14">
        <f t="shared" si="0"/>
        <v>0</v>
      </c>
      <c r="E17" s="13" t="str">
        <f>IF(A17="","",IF(AND(B17=0,C17=0),"—",IF(ABS(D17)&lt;=Parâmetros!$B$1,"✅",IF(D17&lt;0,"❌ caiu menos que o previsto","⚠️ caiu mais (antecipação? outro dia?)"))))</f>
        <v>—</v>
      </c>
    </row>
    <row r="18" spans="1:5" x14ac:dyDescent="0.35">
      <c r="A18" s="17">
        <f t="shared" si="1"/>
        <v>46343</v>
      </c>
      <c r="B18" s="14">
        <f>IF(A18="","",SUMIFS(Maquininha!$F:$F,Maquininha!$G:$G,A18))</f>
        <v>0</v>
      </c>
      <c r="C18" s="14">
        <f>IF(A18="","",SUMIFS(Extrato!$C:$C,Extrato!$A:$A,A18,Extrato!$B:$B,"*"&amp;Parâmetros!$B$3&amp;"*"))</f>
        <v>0</v>
      </c>
      <c r="D18" s="14">
        <f t="shared" si="0"/>
        <v>0</v>
      </c>
      <c r="E18" s="13" t="str">
        <f>IF(A18="","",IF(AND(B18=0,C18=0),"—",IF(ABS(D18)&lt;=Parâmetros!$B$1,"✅",IF(D18&lt;0,"❌ caiu menos que o previsto","⚠️ caiu mais (antecipação? outro dia?)"))))</f>
        <v>—</v>
      </c>
    </row>
    <row r="19" spans="1:5" x14ac:dyDescent="0.35">
      <c r="A19" s="17">
        <f t="shared" si="1"/>
        <v>46344</v>
      </c>
      <c r="B19" s="14">
        <f>IF(A19="","",SUMIFS(Maquininha!$F:$F,Maquininha!$G:$G,A19))</f>
        <v>0</v>
      </c>
      <c r="C19" s="14">
        <f>IF(A19="","",SUMIFS(Extrato!$C:$C,Extrato!$A:$A,A19,Extrato!$B:$B,"*"&amp;Parâmetros!$B$3&amp;"*"))</f>
        <v>0</v>
      </c>
      <c r="D19" s="14">
        <f t="shared" si="0"/>
        <v>0</v>
      </c>
      <c r="E19" s="13" t="str">
        <f>IF(A19="","",IF(AND(B19=0,C19=0),"—",IF(ABS(D19)&lt;=Parâmetros!$B$1,"✅",IF(D19&lt;0,"❌ caiu menos que o previsto","⚠️ caiu mais (antecipação? outro dia?)"))))</f>
        <v>—</v>
      </c>
    </row>
    <row r="20" spans="1:5" x14ac:dyDescent="0.35">
      <c r="A20" s="17">
        <f t="shared" si="1"/>
        <v>46345</v>
      </c>
      <c r="B20" s="14">
        <f>IF(A20="","",SUMIFS(Maquininha!$F:$F,Maquininha!$G:$G,A20))</f>
        <v>0</v>
      </c>
      <c r="C20" s="14">
        <f>IF(A20="","",SUMIFS(Extrato!$C:$C,Extrato!$A:$A,A20,Extrato!$B:$B,"*"&amp;Parâmetros!$B$3&amp;"*"))</f>
        <v>0</v>
      </c>
      <c r="D20" s="14">
        <f t="shared" si="0"/>
        <v>0</v>
      </c>
      <c r="E20" s="13" t="str">
        <f>IF(A20="","",IF(AND(B20=0,C20=0),"—",IF(ABS(D20)&lt;=Parâmetros!$B$1,"✅",IF(D20&lt;0,"❌ caiu menos que o previsto","⚠️ caiu mais (antecipação? outro dia?)"))))</f>
        <v>—</v>
      </c>
    </row>
    <row r="21" spans="1:5" x14ac:dyDescent="0.35">
      <c r="A21" s="17">
        <f t="shared" si="1"/>
        <v>46346</v>
      </c>
      <c r="B21" s="14">
        <f>IF(A21="","",SUMIFS(Maquininha!$F:$F,Maquininha!$G:$G,A21))</f>
        <v>0</v>
      </c>
      <c r="C21" s="14">
        <f>IF(A21="","",SUMIFS(Extrato!$C:$C,Extrato!$A:$A,A21,Extrato!$B:$B,"*"&amp;Parâmetros!$B$3&amp;"*"))</f>
        <v>0</v>
      </c>
      <c r="D21" s="14">
        <f t="shared" si="0"/>
        <v>0</v>
      </c>
      <c r="E21" s="13" t="str">
        <f>IF(A21="","",IF(AND(B21=0,C21=0),"—",IF(ABS(D21)&lt;=Parâmetros!$B$1,"✅",IF(D21&lt;0,"❌ caiu menos que o previsto","⚠️ caiu mais (antecipação? outro dia?)"))))</f>
        <v>—</v>
      </c>
    </row>
    <row r="22" spans="1:5" x14ac:dyDescent="0.35">
      <c r="A22" s="17">
        <f t="shared" si="1"/>
        <v>46347</v>
      </c>
      <c r="B22" s="14">
        <f>IF(A22="","",SUMIFS(Maquininha!$F:$F,Maquininha!$G:$G,A22))</f>
        <v>0</v>
      </c>
      <c r="C22" s="14">
        <f>IF(A22="","",SUMIFS(Extrato!$C:$C,Extrato!$A:$A,A22,Extrato!$B:$B,"*"&amp;Parâmetros!$B$3&amp;"*"))</f>
        <v>0</v>
      </c>
      <c r="D22" s="14">
        <f t="shared" si="0"/>
        <v>0</v>
      </c>
      <c r="E22" s="13" t="str">
        <f>IF(A22="","",IF(AND(B22=0,C22=0),"—",IF(ABS(D22)&lt;=Parâmetros!$B$1,"✅",IF(D22&lt;0,"❌ caiu menos que o previsto","⚠️ caiu mais (antecipação? outro dia?)"))))</f>
        <v>—</v>
      </c>
    </row>
    <row r="23" spans="1:5" x14ac:dyDescent="0.35">
      <c r="A23" s="17">
        <f t="shared" si="1"/>
        <v>46348</v>
      </c>
      <c r="B23" s="14">
        <f>IF(A23="","",SUMIFS(Maquininha!$F:$F,Maquininha!$G:$G,A23))</f>
        <v>0</v>
      </c>
      <c r="C23" s="14">
        <f>IF(A23="","",SUMIFS(Extrato!$C:$C,Extrato!$A:$A,A23,Extrato!$B:$B,"*"&amp;Parâmetros!$B$3&amp;"*"))</f>
        <v>0</v>
      </c>
      <c r="D23" s="14">
        <f t="shared" si="0"/>
        <v>0</v>
      </c>
      <c r="E23" s="13" t="str">
        <f>IF(A23="","",IF(AND(B23=0,C23=0),"—",IF(ABS(D23)&lt;=Parâmetros!$B$1,"✅",IF(D23&lt;0,"❌ caiu menos que o previsto","⚠️ caiu mais (antecipação? outro dia?)"))))</f>
        <v>—</v>
      </c>
    </row>
    <row r="24" spans="1:5" x14ac:dyDescent="0.35">
      <c r="A24" s="17">
        <f t="shared" si="1"/>
        <v>46349</v>
      </c>
      <c r="B24" s="14">
        <f>IF(A24="","",SUMIFS(Maquininha!$F:$F,Maquininha!$G:$G,A24))</f>
        <v>0</v>
      </c>
      <c r="C24" s="14">
        <f>IF(A24="","",SUMIFS(Extrato!$C:$C,Extrato!$A:$A,A24,Extrato!$B:$B,"*"&amp;Parâmetros!$B$3&amp;"*"))</f>
        <v>0</v>
      </c>
      <c r="D24" s="14">
        <f t="shared" si="0"/>
        <v>0</v>
      </c>
      <c r="E24" s="13" t="str">
        <f>IF(A24="","",IF(AND(B24=0,C24=0),"—",IF(ABS(D24)&lt;=Parâmetros!$B$1,"✅",IF(D24&lt;0,"❌ caiu menos que o previsto","⚠️ caiu mais (antecipação? outro dia?)"))))</f>
        <v>—</v>
      </c>
    </row>
    <row r="25" spans="1:5" x14ac:dyDescent="0.35">
      <c r="A25" s="17">
        <f t="shared" si="1"/>
        <v>46350</v>
      </c>
      <c r="B25" s="14">
        <f>IF(A25="","",SUMIFS(Maquininha!$F:$F,Maquininha!$G:$G,A25))</f>
        <v>0</v>
      </c>
      <c r="C25" s="14">
        <f>IF(A25="","",SUMIFS(Extrato!$C:$C,Extrato!$A:$A,A25,Extrato!$B:$B,"*"&amp;Parâmetros!$B$3&amp;"*"))</f>
        <v>0</v>
      </c>
      <c r="D25" s="14">
        <f t="shared" si="0"/>
        <v>0</v>
      </c>
      <c r="E25" s="13" t="str">
        <f>IF(A25="","",IF(AND(B25=0,C25=0),"—",IF(ABS(D25)&lt;=Parâmetros!$B$1,"✅",IF(D25&lt;0,"❌ caiu menos que o previsto","⚠️ caiu mais (antecipação? outro dia?)"))))</f>
        <v>—</v>
      </c>
    </row>
    <row r="26" spans="1:5" x14ac:dyDescent="0.35">
      <c r="A26" s="17">
        <f t="shared" si="1"/>
        <v>46351</v>
      </c>
      <c r="B26" s="14">
        <f>IF(A26="","",SUMIFS(Maquininha!$F:$F,Maquininha!$G:$G,A26))</f>
        <v>0</v>
      </c>
      <c r="C26" s="14">
        <f>IF(A26="","",SUMIFS(Extrato!$C:$C,Extrato!$A:$A,A26,Extrato!$B:$B,"*"&amp;Parâmetros!$B$3&amp;"*"))</f>
        <v>0</v>
      </c>
      <c r="D26" s="14">
        <f t="shared" si="0"/>
        <v>0</v>
      </c>
      <c r="E26" s="13" t="str">
        <f>IF(A26="","",IF(AND(B26=0,C26=0),"—",IF(ABS(D26)&lt;=Parâmetros!$B$1,"✅",IF(D26&lt;0,"❌ caiu menos que o previsto","⚠️ caiu mais (antecipação? outro dia?)"))))</f>
        <v>—</v>
      </c>
    </row>
    <row r="27" spans="1:5" x14ac:dyDescent="0.35">
      <c r="A27" s="17">
        <f t="shared" si="1"/>
        <v>46352</v>
      </c>
      <c r="B27" s="14">
        <f>IF(A27="","",SUMIFS(Maquininha!$F:$F,Maquininha!$G:$G,A27))</f>
        <v>0</v>
      </c>
      <c r="C27" s="14">
        <f>IF(A27="","",SUMIFS(Extrato!$C:$C,Extrato!$A:$A,A27,Extrato!$B:$B,"*"&amp;Parâmetros!$B$3&amp;"*"))</f>
        <v>0</v>
      </c>
      <c r="D27" s="14">
        <f t="shared" si="0"/>
        <v>0</v>
      </c>
      <c r="E27" s="13" t="str">
        <f>IF(A27="","",IF(AND(B27=0,C27=0),"—",IF(ABS(D27)&lt;=Parâmetros!$B$1,"✅",IF(D27&lt;0,"❌ caiu menos que o previsto","⚠️ caiu mais (antecipação? outro dia?)"))))</f>
        <v>—</v>
      </c>
    </row>
    <row r="28" spans="1:5" x14ac:dyDescent="0.35">
      <c r="A28" s="17">
        <f t="shared" si="1"/>
        <v>46353</v>
      </c>
      <c r="B28" s="14">
        <f>IF(A28="","",SUMIFS(Maquininha!$F:$F,Maquininha!$G:$G,A28))</f>
        <v>0</v>
      </c>
      <c r="C28" s="14">
        <f>IF(A28="","",SUMIFS(Extrato!$C:$C,Extrato!$A:$A,A28,Extrato!$B:$B,"*"&amp;Parâmetros!$B$3&amp;"*"))</f>
        <v>0</v>
      </c>
      <c r="D28" s="14">
        <f t="shared" si="0"/>
        <v>0</v>
      </c>
      <c r="E28" s="13" t="str">
        <f>IF(A28="","",IF(AND(B28=0,C28=0),"—",IF(ABS(D28)&lt;=Parâmetros!$B$1,"✅",IF(D28&lt;0,"❌ caiu menos que o previsto","⚠️ caiu mais (antecipação? outro dia?)"))))</f>
        <v>—</v>
      </c>
    </row>
    <row r="29" spans="1:5" x14ac:dyDescent="0.35">
      <c r="A29" s="17">
        <f t="shared" si="1"/>
        <v>46354</v>
      </c>
      <c r="B29" s="14">
        <f>IF(A29="","",SUMIFS(Maquininha!$F:$F,Maquininha!$G:$G,A29))</f>
        <v>0</v>
      </c>
      <c r="C29" s="14">
        <f>IF(A29="","",SUMIFS(Extrato!$C:$C,Extrato!$A:$A,A29,Extrato!$B:$B,"*"&amp;Parâmetros!$B$3&amp;"*"))</f>
        <v>0</v>
      </c>
      <c r="D29" s="14">
        <f t="shared" si="0"/>
        <v>0</v>
      </c>
      <c r="E29" s="13" t="str">
        <f>IF(A29="","",IF(AND(B29=0,C29=0),"—",IF(ABS(D29)&lt;=Parâmetros!$B$1,"✅",IF(D29&lt;0,"❌ caiu menos que o previsto","⚠️ caiu mais (antecipação? outro dia?)"))))</f>
        <v>—</v>
      </c>
    </row>
    <row r="30" spans="1:5" x14ac:dyDescent="0.35">
      <c r="A30" s="17">
        <f t="shared" si="1"/>
        <v>46355</v>
      </c>
      <c r="B30" s="14">
        <f>IF(A30="","",SUMIFS(Maquininha!$F:$F,Maquininha!$G:$G,A30))</f>
        <v>0</v>
      </c>
      <c r="C30" s="14">
        <f>IF(A30="","",SUMIFS(Extrato!$C:$C,Extrato!$A:$A,A30,Extrato!$B:$B,"*"&amp;Parâmetros!$B$3&amp;"*"))</f>
        <v>0</v>
      </c>
      <c r="D30" s="14">
        <f t="shared" si="0"/>
        <v>0</v>
      </c>
      <c r="E30" s="13" t="str">
        <f>IF(A30="","",IF(AND(B30=0,C30=0),"—",IF(ABS(D30)&lt;=Parâmetros!$B$1,"✅",IF(D30&lt;0,"❌ caiu menos que o previsto","⚠️ caiu mais (antecipação? outro dia?)"))))</f>
        <v>—</v>
      </c>
    </row>
    <row r="31" spans="1:5" x14ac:dyDescent="0.35">
      <c r="A31" s="17">
        <f t="shared" si="1"/>
        <v>46356</v>
      </c>
      <c r="B31" s="14">
        <f>IF(A31="","",SUMIFS(Maquininha!$F:$F,Maquininha!$G:$G,A31))</f>
        <v>0</v>
      </c>
      <c r="C31" s="14">
        <f>IF(A31="","",SUMIFS(Extrato!$C:$C,Extrato!$A:$A,A31,Extrato!$B:$B,"*"&amp;Parâmetros!$B$3&amp;"*"))</f>
        <v>0</v>
      </c>
      <c r="D31" s="14">
        <f t="shared" si="0"/>
        <v>0</v>
      </c>
      <c r="E31" s="13" t="str">
        <f>IF(A31="","",IF(AND(B31=0,C31=0),"—",IF(ABS(D31)&lt;=Parâmetros!$B$1,"✅",IF(D31&lt;0,"❌ caiu menos que o previsto","⚠️ caiu mais (antecipação? outro dia?)"))))</f>
        <v>—</v>
      </c>
    </row>
    <row r="32" spans="1:5" x14ac:dyDescent="0.35">
      <c r="A32" s="17" t="str">
        <f t="shared" si="1"/>
        <v/>
      </c>
      <c r="B32" s="14" t="str">
        <f>IF(A32="","",SUMIFS(Maquininha!$F:$F,Maquininha!$G:$G,A32))</f>
        <v/>
      </c>
      <c r="C32" s="14" t="str">
        <f>IF(A32="","",SUMIFS(Extrato!$C:$C,Extrato!$A:$A,A32,Extrato!$B:$B,"*"&amp;Parâmetros!$B$3&amp;"*"))</f>
        <v/>
      </c>
      <c r="D32" s="14" t="str">
        <f t="shared" si="0"/>
        <v/>
      </c>
      <c r="E32" s="13" t="str">
        <f>IF(A32="","",IF(AND(B32=0,C32=0),"—",IF(ABS(D32)&lt;=Parâmetros!$B$1,"✅",IF(D32&lt;0,"❌ caiu menos que o previsto","⚠️ caiu mais (antecipação? outro dia?)"))))</f>
        <v/>
      </c>
    </row>
  </sheetData>
  <conditionalFormatting sqref="E2:E32">
    <cfRule type="expression" dxfId="5" priority="1">
      <formula>ISNUMBER(SEARCH("❌",E2))</formula>
    </cfRule>
    <cfRule type="expression" dxfId="4" priority="2">
      <formula>ISNUMBER(SEARCH("⚠",E2))</formula>
    </cfRule>
    <cfRule type="expression" dxfId="3" priority="3">
      <formula>ISNUMBER(SEARCH("✅",E2))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1"/>
  <sheetViews>
    <sheetView workbookViewId="0"/>
  </sheetViews>
  <sheetFormatPr defaultRowHeight="14.5" x14ac:dyDescent="0.35"/>
  <cols>
    <col min="1" max="1" width="34" customWidth="1"/>
    <col min="2" max="2" width="30" customWidth="1"/>
    <col min="3" max="3" width="38" customWidth="1"/>
  </cols>
  <sheetData>
    <row r="1" spans="1:3" x14ac:dyDescent="0.35">
      <c r="A1" s="18" t="s">
        <v>43</v>
      </c>
      <c r="B1" s="11"/>
      <c r="C1" s="19" t="s">
        <v>44</v>
      </c>
    </row>
    <row r="2" spans="1:3" x14ac:dyDescent="0.35">
      <c r="A2" s="18" t="s">
        <v>45</v>
      </c>
      <c r="B2" s="11"/>
      <c r="C2" s="19" t="s">
        <v>46</v>
      </c>
    </row>
    <row r="3" spans="1:3" x14ac:dyDescent="0.35">
      <c r="A3" s="18" t="s">
        <v>47</v>
      </c>
      <c r="B3" s="11"/>
      <c r="C3" s="19" t="s">
        <v>48</v>
      </c>
    </row>
    <row r="4" spans="1:3" x14ac:dyDescent="0.35">
      <c r="A4" s="18" t="s">
        <v>49</v>
      </c>
      <c r="B4" s="11"/>
      <c r="C4" s="19" t="s">
        <v>50</v>
      </c>
    </row>
    <row r="5" spans="1:3" x14ac:dyDescent="0.35">
      <c r="A5" s="18" t="s">
        <v>51</v>
      </c>
      <c r="B5" s="11"/>
      <c r="C5" s="19" t="s">
        <v>48</v>
      </c>
    </row>
    <row r="6" spans="1:3" x14ac:dyDescent="0.35">
      <c r="A6" s="18" t="s">
        <v>52</v>
      </c>
      <c r="B6" s="11"/>
      <c r="C6" s="19" t="s">
        <v>53</v>
      </c>
    </row>
    <row r="7" spans="1:3" x14ac:dyDescent="0.35">
      <c r="A7" s="18" t="s">
        <v>54</v>
      </c>
      <c r="B7" s="11"/>
      <c r="C7" s="19" t="s">
        <v>55</v>
      </c>
    </row>
    <row r="8" spans="1:3" x14ac:dyDescent="0.35">
      <c r="A8" s="20" t="s">
        <v>56</v>
      </c>
      <c r="B8" s="21">
        <f>B1-(B2-B3)-(B4-B5)-MAX(0,B6-B7)</f>
        <v>0</v>
      </c>
      <c r="C8" s="19" t="s">
        <v>57</v>
      </c>
    </row>
    <row r="9" spans="1:3" x14ac:dyDescent="0.35">
      <c r="A9" s="18" t="s">
        <v>58</v>
      </c>
      <c r="B9" s="11"/>
      <c r="C9" s="19" t="s">
        <v>53</v>
      </c>
    </row>
    <row r="10" spans="1:3" x14ac:dyDescent="0.35">
      <c r="A10" s="18" t="s">
        <v>59</v>
      </c>
      <c r="B10" s="11"/>
      <c r="C10" s="19" t="s">
        <v>53</v>
      </c>
    </row>
    <row r="11" spans="1:3" x14ac:dyDescent="0.35">
      <c r="A11" s="20" t="s">
        <v>60</v>
      </c>
      <c r="B11" s="21">
        <f>B10-B9</f>
        <v>0</v>
      </c>
      <c r="C11" s="19" t="s">
        <v>57</v>
      </c>
    </row>
    <row r="12" spans="1:3" x14ac:dyDescent="0.35">
      <c r="A12" s="20" t="s">
        <v>40</v>
      </c>
      <c r="B12" s="21">
        <f>B11-B8</f>
        <v>0</v>
      </c>
      <c r="C12" s="19" t="s">
        <v>57</v>
      </c>
    </row>
    <row r="13" spans="1:3" x14ac:dyDescent="0.35">
      <c r="A13" s="20" t="s">
        <v>41</v>
      </c>
      <c r="B13" s="21" t="str">
        <f>IF(OR(B1="",B10=""),"preencha as células em areia",IF(ABS(B12)&lt;=Parâmetros!$B$1,"✅ bate","⚠️ não bate: veja Vendas, Maquininha, Extrato e Crédito por dia"))</f>
        <v>preencha as células em areia</v>
      </c>
      <c r="C13" s="19" t="s">
        <v>57</v>
      </c>
    </row>
    <row r="15" spans="1:3" x14ac:dyDescent="0.35">
      <c r="A15" s="2" t="s">
        <v>61</v>
      </c>
    </row>
    <row r="16" spans="1:3" x14ac:dyDescent="0.35">
      <c r="A16" s="16" t="s">
        <v>62</v>
      </c>
      <c r="B16" s="22"/>
    </row>
    <row r="17" spans="1:2" x14ac:dyDescent="0.35">
      <c r="A17" s="16" t="s">
        <v>63</v>
      </c>
      <c r="B17" s="22"/>
    </row>
    <row r="18" spans="1:2" x14ac:dyDescent="0.35">
      <c r="A18" s="16" t="s">
        <v>64</v>
      </c>
      <c r="B18" s="22"/>
    </row>
    <row r="19" spans="1:2" x14ac:dyDescent="0.35">
      <c r="A19" s="16" t="s">
        <v>65</v>
      </c>
      <c r="B19" s="22"/>
    </row>
    <row r="21" spans="1:2" x14ac:dyDescent="0.35">
      <c r="A21" s="23" t="s">
        <v>7</v>
      </c>
    </row>
  </sheetData>
  <conditionalFormatting sqref="B13">
    <cfRule type="expression" dxfId="2" priority="1">
      <formula>ISNUMBER(SEARCH("❌",B13))</formula>
    </cfRule>
    <cfRule type="expression" dxfId="1" priority="2">
      <formula>ISNUMBER(SEARCH("⚠",B13))</formula>
    </cfRule>
    <cfRule type="expression" dxfId="0" priority="3">
      <formula>ISNUMBER(SEARCH("✅",B13))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0"/>
  <sheetViews>
    <sheetView workbookViewId="0"/>
  </sheetViews>
  <sheetFormatPr defaultRowHeight="14.5" x14ac:dyDescent="0.35"/>
  <cols>
    <col min="1" max="1" width="44" customWidth="1"/>
    <col min="2" max="2" width="16" customWidth="1"/>
    <col min="3" max="3" width="70" customWidth="1"/>
  </cols>
  <sheetData>
    <row r="1" spans="1:3" x14ac:dyDescent="0.35">
      <c r="A1" s="23" t="s">
        <v>66</v>
      </c>
      <c r="B1" s="24">
        <v>0.05</v>
      </c>
      <c r="C1" s="25" t="s">
        <v>67</v>
      </c>
    </row>
    <row r="2" spans="1:3" x14ac:dyDescent="0.35">
      <c r="A2" s="23" t="s">
        <v>68</v>
      </c>
      <c r="B2" s="26">
        <v>1E-3</v>
      </c>
      <c r="C2" s="25" t="s">
        <v>69</v>
      </c>
    </row>
    <row r="3" spans="1:3" x14ac:dyDescent="0.35">
      <c r="A3" s="23" t="s">
        <v>70</v>
      </c>
      <c r="B3" s="27" t="s">
        <v>71</v>
      </c>
      <c r="C3" s="25" t="s">
        <v>72</v>
      </c>
    </row>
    <row r="4" spans="1:3" x14ac:dyDescent="0.35">
      <c r="A4" s="22" t="s">
        <v>31</v>
      </c>
      <c r="B4" s="26">
        <v>3.15E-2</v>
      </c>
      <c r="C4" s="2" t="s">
        <v>73</v>
      </c>
    </row>
    <row r="5" spans="1:3" x14ac:dyDescent="0.35">
      <c r="A5" s="22" t="s">
        <v>74</v>
      </c>
      <c r="B5" s="26">
        <v>1.37E-2</v>
      </c>
      <c r="C5" s="25" t="s">
        <v>75</v>
      </c>
    </row>
    <row r="6" spans="1:3" x14ac:dyDescent="0.35">
      <c r="A6" s="22" t="s">
        <v>76</v>
      </c>
      <c r="B6" s="26">
        <v>3.15E-2</v>
      </c>
    </row>
    <row r="7" spans="1:3" x14ac:dyDescent="0.35">
      <c r="A7" s="22"/>
      <c r="B7" s="26"/>
    </row>
    <row r="8" spans="1:3" x14ac:dyDescent="0.35">
      <c r="A8" s="22"/>
      <c r="B8" s="26"/>
    </row>
    <row r="9" spans="1:3" x14ac:dyDescent="0.35">
      <c r="A9" s="22"/>
      <c r="B9" s="26"/>
    </row>
    <row r="10" spans="1:3" x14ac:dyDescent="0.35">
      <c r="A10" s="22"/>
      <c r="B10" s="26"/>
    </row>
    <row r="11" spans="1:3" x14ac:dyDescent="0.35">
      <c r="A11" s="22"/>
      <c r="B11" s="26"/>
    </row>
    <row r="12" spans="1:3" x14ac:dyDescent="0.35">
      <c r="A12" s="22"/>
      <c r="B12" s="26"/>
    </row>
    <row r="13" spans="1:3" x14ac:dyDescent="0.35">
      <c r="A13" s="22"/>
      <c r="B13" s="26"/>
    </row>
    <row r="14" spans="1:3" x14ac:dyDescent="0.35">
      <c r="A14" s="22"/>
      <c r="B14" s="26"/>
    </row>
    <row r="15" spans="1:3" x14ac:dyDescent="0.35">
      <c r="A15" s="22"/>
      <c r="B15" s="26"/>
    </row>
    <row r="16" spans="1:3" x14ac:dyDescent="0.35">
      <c r="A16" s="22"/>
      <c r="B16" s="26"/>
    </row>
    <row r="17" spans="1:2" x14ac:dyDescent="0.35">
      <c r="A17" s="22"/>
      <c r="B17" s="26"/>
    </row>
    <row r="18" spans="1:2" x14ac:dyDescent="0.35">
      <c r="A18" s="22"/>
      <c r="B18" s="26"/>
    </row>
    <row r="19" spans="1:2" x14ac:dyDescent="0.35">
      <c r="A19" s="22"/>
      <c r="B19" s="26"/>
    </row>
    <row r="20" spans="1:2" x14ac:dyDescent="0.35">
      <c r="A20" s="22"/>
      <c r="B20" s="26"/>
    </row>
  </sheetData>
  <dataValidations count="1">
    <dataValidation type="decimal" operator="greaterThanOrEqual" error="Use um número igual ou maior que zero." sqref="B1:B2" xr:uid="{00000000-0002-0000-0600-000000000000}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Como usar</vt:lpstr>
      <vt:lpstr>Vendas</vt:lpstr>
      <vt:lpstr>Maquininha</vt:lpstr>
      <vt:lpstr>Extrato</vt:lpstr>
      <vt:lpstr>Crédito por dia</vt:lpstr>
      <vt:lpstr>Lucro × caixa</vt:lpstr>
      <vt:lpstr>Parâmetros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José Paulo</cp:lastModifiedBy>
  <dcterms:created xsi:type="dcterms:W3CDTF">2026-10-21T23:37:29Z</dcterms:created>
  <dcterms:modified xsi:type="dcterms:W3CDTF">2026-10-21T23:37:38Z</dcterms:modified>
</cp:coreProperties>
</file>