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ontrato" sheetId="2" state="visible" r:id="rId2"/>
    <sheet xmlns:r="http://schemas.openxmlformats.org/officeDocument/2006/relationships" name="Recebimento" sheetId="3" state="visible" r:id="rId3"/>
    <sheet xmlns:r="http://schemas.openxmlformats.org/officeDocument/2006/relationships" name="Nota" sheetId="4" state="visible" r:id="rId4"/>
    <sheet xmlns:r="http://schemas.openxmlformats.org/officeDocument/2006/relationships" name="Conferênci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B0703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B0703F"/>
      </patternFill>
    </fill>
    <fill>
      <patternFill patternType="solid">
        <fgColor rgb="00F3F3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2" borderId="0" pivotButton="0" quotePrefix="0" xfId="0"/>
    <xf numFmtId="1" fontId="0" fillId="0" borderId="0" pivotButton="0" quotePrefix="0" xfId="0"/>
    <xf numFmtId="4" fontId="0" fillId="0" borderId="0" pivotButton="0" quotePrefix="0" xfId="0"/>
    <xf numFmtId="4" fontId="1" fillId="0" borderId="0" pivotButton="0" quotePrefix="0" xfId="0"/>
  </cellXfs>
  <cellStyles count="1">
    <cellStyle name="Normal" xfId="0" builtinId="0" hidden="0"/>
  </cellStyles>
  <dxfs count="1">
    <dxf>
      <font>
        <b val="1"/>
        <color rgb="008A3B12"/>
      </font>
      <fill>
        <patternFill patternType="solid">
          <fgColor rgb="00FBE3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Conferência de faturas · modelo da JP Gestão (jpgestao.com)</t>
        </is>
      </c>
    </row>
    <row r="2">
      <c r="A2" t="inlineStr"/>
    </row>
    <row r="3">
      <c r="A3" t="inlineStr">
        <is>
          <t>1. Em 'Contrato', liste os itens com o preço combinado e a tolerância aceita.</t>
        </is>
      </c>
    </row>
    <row r="4">
      <c r="A4" t="inlineStr">
        <is>
          <t>2. Em 'Recebimento', registre cada entrega NA HORA em que chega (código, data, quantidade).</t>
        </is>
      </c>
    </row>
    <row r="5">
      <c r="A5" t="inlineStr">
        <is>
          <t>3. Em 'Nota', cole os itens da nota do fornecedor.</t>
        </is>
      </c>
    </row>
    <row r="6">
      <c r="A6" t="inlineStr">
        <is>
          <t>4. A aba 'Conferência' compara tudo sozinha e mostra o valor a recuperar.</t>
        </is>
      </c>
    </row>
    <row r="7">
      <c r="A7" t="inlineStr"/>
    </row>
    <row r="8">
      <c r="A8" t="inlineStr">
        <is>
          <t>Os dados em cinza são só para ver funcionando: apague e use os seus.</t>
        </is>
      </c>
    </row>
    <row r="9">
      <c r="A9" t="inlineStr">
        <is>
          <t>O código do item precisa ser o mesmo nas três abas. Se o fornecedor usa outro código, faça uma coluna de-para.</t>
        </is>
      </c>
    </row>
    <row r="10">
      <c r="A10" t="inlineStr"/>
    </row>
    <row r="11">
      <c r="A11" t="inlineStr">
        <is>
          <t>Quando o volume crescer (muitas notas, PDF, códigos diferentes), a conferência com IA faz isso em segundos: jpgestao.com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0" customWidth="1" min="3" max="3"/>
    <col width="20" customWidth="1" min="4" max="4"/>
  </cols>
  <sheetData>
    <row r="1" ht="34" customHeight="1">
      <c r="A1" s="2" t="inlineStr">
        <is>
          <t>Código</t>
        </is>
      </c>
      <c r="B1" s="2" t="inlineStr">
        <is>
          <t>Descrição</t>
        </is>
      </c>
      <c r="C1" s="2" t="inlineStr">
        <is>
          <t>Preço combinado (R$)</t>
        </is>
      </c>
      <c r="D1" s="2" t="inlineStr">
        <is>
          <t>Tolerância de preço (%)</t>
        </is>
      </c>
    </row>
    <row r="2">
      <c r="A2" s="3" t="inlineStr">
        <is>
          <t>LT-1001</t>
        </is>
      </c>
      <c r="B2" s="3" t="inlineStr">
        <is>
          <t>Leite integral 1 L</t>
        </is>
      </c>
      <c r="C2" s="3" t="n">
        <v>4.89</v>
      </c>
      <c r="D2" s="3" t="n">
        <v>1</v>
      </c>
    </row>
    <row r="3">
      <c r="A3" s="3" t="inlineStr">
        <is>
          <t>QJ-2010</t>
        </is>
      </c>
      <c r="B3" s="3" t="inlineStr">
        <is>
          <t>Muçarela fatiada (kg)</t>
        </is>
      </c>
      <c r="C3" s="3" t="n">
        <v>39.9</v>
      </c>
      <c r="D3" s="3" t="n">
        <v>1</v>
      </c>
    </row>
    <row r="4">
      <c r="A4" s="3" t="inlineStr">
        <is>
          <t>MT-3002</t>
        </is>
      </c>
      <c r="B4" s="3" t="inlineStr">
        <is>
          <t>Manteiga com sal 200 g</t>
        </is>
      </c>
      <c r="C4" s="3" t="n">
        <v>11.4</v>
      </c>
      <c r="D4" s="3" t="n">
        <v>1</v>
      </c>
    </row>
    <row r="5">
      <c r="A5" s="3" t="inlineStr">
        <is>
          <t>CR-4005</t>
        </is>
      </c>
      <c r="B5" s="3" t="inlineStr">
        <is>
          <t>Creme de leite fresco 1 L</t>
        </is>
      </c>
      <c r="C5" s="3" t="n">
        <v>24.8</v>
      </c>
      <c r="D5" s="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8" customWidth="1" min="5" max="5"/>
  </cols>
  <sheetData>
    <row r="1" ht="34" customHeight="1">
      <c r="A1" s="2" t="inlineStr">
        <is>
          <t>Data da entrega</t>
        </is>
      </c>
      <c r="B1" s="2" t="inlineStr">
        <is>
          <t>Nº da nota</t>
        </is>
      </c>
      <c r="C1" s="2" t="inlineStr">
        <is>
          <t>Código</t>
        </is>
      </c>
      <c r="D1" s="2" t="inlineStr">
        <is>
          <t>Qtd recebida</t>
        </is>
      </c>
      <c r="E1" s="2" t="inlineStr">
        <is>
          <t>Conferido por</t>
        </is>
      </c>
    </row>
    <row r="2">
      <c r="A2" s="3" t="inlineStr">
        <is>
          <t>01/09/2026</t>
        </is>
      </c>
      <c r="B2" s="3" t="inlineStr">
        <is>
          <t>48215</t>
        </is>
      </c>
      <c r="C2" s="3" t="inlineStr">
        <is>
          <t>LT-1001</t>
        </is>
      </c>
      <c r="D2" s="3" t="n">
        <v>120</v>
      </c>
      <c r="E2" s="3" t="inlineStr">
        <is>
          <t>Ana</t>
        </is>
      </c>
    </row>
    <row r="3">
      <c r="A3" s="3" t="inlineStr">
        <is>
          <t>01/09/2026</t>
        </is>
      </c>
      <c r="B3" s="3" t="inlineStr">
        <is>
          <t>48215</t>
        </is>
      </c>
      <c r="C3" s="3" t="inlineStr">
        <is>
          <t>QJ-2010</t>
        </is>
      </c>
      <c r="D3" s="3" t="n">
        <v>30</v>
      </c>
      <c r="E3" s="3" t="inlineStr">
        <is>
          <t>Ana</t>
        </is>
      </c>
    </row>
    <row r="4">
      <c r="A4" s="3" t="inlineStr">
        <is>
          <t>01/09/2026</t>
        </is>
      </c>
      <c r="B4" s="3" t="inlineStr">
        <is>
          <t>48215</t>
        </is>
      </c>
      <c r="C4" s="3" t="inlineStr">
        <is>
          <t>MT-3002</t>
        </is>
      </c>
      <c r="D4" s="3" t="n">
        <v>40</v>
      </c>
      <c r="E4" s="3" t="inlineStr">
        <is>
          <t>Ana</t>
        </is>
      </c>
    </row>
    <row r="5">
      <c r="A5" s="3" t="inlineStr">
        <is>
          <t>03/09/2026</t>
        </is>
      </c>
      <c r="B5" s="3" t="inlineStr">
        <is>
          <t>48215</t>
        </is>
      </c>
      <c r="C5" s="3" t="inlineStr">
        <is>
          <t>CR-4005</t>
        </is>
      </c>
      <c r="D5" s="3" t="n">
        <v>12</v>
      </c>
      <c r="E5" s="3" t="inlineStr">
        <is>
          <t>Bruno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4" customWidth="1" min="4" max="4"/>
    <col width="18" customWidth="1" min="5" max="5"/>
  </cols>
  <sheetData>
    <row r="1" ht="34" customHeight="1">
      <c r="A1" s="2" t="inlineStr">
        <is>
          <t>Nº da nota</t>
        </is>
      </c>
      <c r="B1" s="2" t="inlineStr">
        <is>
          <t>Data da entrega</t>
        </is>
      </c>
      <c r="C1" s="2" t="inlineStr">
        <is>
          <t>Código</t>
        </is>
      </c>
      <c r="D1" s="2" t="inlineStr">
        <is>
          <t>Qtd faturada</t>
        </is>
      </c>
      <c r="E1" s="2" t="inlineStr">
        <is>
          <t>Preço na nota (R$)</t>
        </is>
      </c>
    </row>
    <row r="2">
      <c r="A2" s="3" t="inlineStr">
        <is>
          <t>48215</t>
        </is>
      </c>
      <c r="B2" s="3" t="inlineStr">
        <is>
          <t>01/09/2026</t>
        </is>
      </c>
      <c r="C2" s="3" t="inlineStr">
        <is>
          <t>LT-1001</t>
        </is>
      </c>
      <c r="D2" s="3" t="n">
        <v>120</v>
      </c>
      <c r="E2" s="3" t="n">
        <v>4.89</v>
      </c>
    </row>
    <row r="3">
      <c r="A3" s="3" t="inlineStr">
        <is>
          <t>48215</t>
        </is>
      </c>
      <c r="B3" s="3" t="inlineStr">
        <is>
          <t>01/09/2026</t>
        </is>
      </c>
      <c r="C3" s="3" t="inlineStr">
        <is>
          <t>QJ-2010</t>
        </is>
      </c>
      <c r="D3" s="3" t="n">
        <v>30</v>
      </c>
      <c r="E3" s="3" t="n">
        <v>42.3</v>
      </c>
    </row>
    <row r="4">
      <c r="A4" s="3" t="inlineStr">
        <is>
          <t>48215</t>
        </is>
      </c>
      <c r="B4" s="3" t="inlineStr">
        <is>
          <t>01/09/2026</t>
        </is>
      </c>
      <c r="C4" s="3" t="inlineStr">
        <is>
          <t>MT-3002</t>
        </is>
      </c>
      <c r="D4" s="3" t="n">
        <v>40</v>
      </c>
      <c r="E4" s="3" t="n">
        <v>11.4</v>
      </c>
    </row>
    <row r="5">
      <c r="A5" s="3" t="inlineStr">
        <is>
          <t>48215</t>
        </is>
      </c>
      <c r="B5" s="3" t="inlineStr">
        <is>
          <t>01/09/2026</t>
        </is>
      </c>
      <c r="C5" s="3" t="inlineStr">
        <is>
          <t>MT-3002</t>
        </is>
      </c>
      <c r="D5" s="3" t="n">
        <v>30</v>
      </c>
      <c r="E5" s="3" t="n">
        <v>11.4</v>
      </c>
    </row>
    <row r="6">
      <c r="A6" s="3" t="inlineStr">
        <is>
          <t>48215</t>
        </is>
      </c>
      <c r="B6" s="3" t="inlineStr">
        <is>
          <t>03/09/2026</t>
        </is>
      </c>
      <c r="C6" s="3" t="inlineStr">
        <is>
          <t>CR-4005</t>
        </is>
      </c>
      <c r="D6" s="3" t="n">
        <v>20</v>
      </c>
      <c r="E6" s="3" t="n">
        <v>24.8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3" customWidth="1" min="4" max="4"/>
    <col width="13" customWidth="1" min="5" max="5"/>
    <col width="15" customWidth="1" min="6" max="6"/>
    <col width="13" customWidth="1" min="7" max="7"/>
    <col width="34" customWidth="1" min="8" max="8"/>
    <col width="20" customWidth="1" min="9" max="9"/>
    <col width="22" customWidth="1" min="11" max="11"/>
  </cols>
  <sheetData>
    <row r="1" ht="34" customHeight="1">
      <c r="A1" s="2" t="inlineStr">
        <is>
          <t>Nº da nota</t>
        </is>
      </c>
      <c r="B1" s="2" t="inlineStr">
        <is>
          <t>Código</t>
        </is>
      </c>
      <c r="C1" s="2" t="inlineStr">
        <is>
          <t>Qtd faturada</t>
        </is>
      </c>
      <c r="D1" s="2" t="inlineStr">
        <is>
          <t>Qtd recebida</t>
        </is>
      </c>
      <c r="E1" s="2" t="inlineStr">
        <is>
          <t>Preço na nota</t>
        </is>
      </c>
      <c r="F1" s="2" t="inlineStr">
        <is>
          <t>Preço combinado</t>
        </is>
      </c>
      <c r="G1" s="2" t="inlineStr">
        <is>
          <t>Linhas iguais na nota</t>
        </is>
      </c>
      <c r="H1" s="2" t="inlineStr">
        <is>
          <t>Divergência</t>
        </is>
      </c>
      <c r="I1" s="2" t="inlineStr">
        <is>
          <t>Valor a recuperar (R$)</t>
        </is>
      </c>
      <c r="K1" s="4" t="inlineStr">
        <is>
          <t>Total a recuperar (R$)</t>
        </is>
      </c>
    </row>
    <row r="2">
      <c r="A2">
        <f>IF(Nota!A2="","",Nota!A2)</f>
        <v/>
      </c>
      <c r="B2">
        <f>IF(Nota!A2="","",Nota!C2)</f>
        <v/>
      </c>
      <c r="C2" s="5">
        <f>IF(Nota!A2="","",Nota!D2)</f>
        <v/>
      </c>
      <c r="D2" s="5">
        <f>IF(Nota!A2="","",SUMIFS(Recebimento!D:D,Recebimento!B:B,Nota!A2,Recebimento!C:C,Nota!C2))</f>
        <v/>
      </c>
      <c r="E2" s="6">
        <f>IF(Nota!A2="","",Nota!E2)</f>
        <v/>
      </c>
      <c r="F2" s="6">
        <f>IF(Nota!A2="","",IFERROR(INDEX(Contrato!C:C,MATCH(Nota!C2,Contrato!A:A,0)),"sem contrato"))</f>
        <v/>
      </c>
      <c r="G2">
        <f>IF(Nota!A2="","",COUNTIFS(Nota!A:A,Nota!A2,Nota!C:C,Nota!C2))</f>
        <v/>
      </c>
      <c r="H2">
        <f>IF(Nota!A2="","",IF(G2&gt;1,IF(SUMIFS(Nota!D:D,Nota!A:A,Nota!A2,Nota!C:C,Nota!C2)&gt;D2,"Cobrança em dobro (item repetido na nota)","Item repetido, quantidade bate"),IF(D2&lt;C2,"Quantidade que não chegou",IF(AND(ISNUMBER(F2),E2&gt;F2*(1+IFERROR(INDEX(Contrato!D:D,MATCH(B2,Contrato!A:A,0)),0)/100)),"Preço acima do contrato","OK"))))</f>
        <v/>
      </c>
      <c r="I2" s="6">
        <f>IF(OR(Nota!A2="",H2="OK",H2="Item repetido, quantidade bate"),"",IF(H2="Quantidade que não chegou",(C2-D2)*E2,IF(H2="Preço acima do contrato",(E2-F2)*C2,IF(AND(LEFT(H2,8)="Cobrança",COUNTIFS(Nota!A$2:A2,Nota!A2,Nota!C$2:C2,Nota!C2)=G2),(SUMIFS(Nota!D:D,Nota!A:A,Nota!A2,Nota!C:C,Nota!C2)-D2)*E2,0))))</f>
        <v/>
      </c>
      <c r="K2" s="7">
        <f>SUM(I2:I301)</f>
        <v/>
      </c>
    </row>
    <row r="3">
      <c r="A3">
        <f>IF(Nota!A3="","",Nota!A3)</f>
        <v/>
      </c>
      <c r="B3">
        <f>IF(Nota!A3="","",Nota!C3)</f>
        <v/>
      </c>
      <c r="C3" s="5">
        <f>IF(Nota!A3="","",Nota!D3)</f>
        <v/>
      </c>
      <c r="D3" s="5">
        <f>IF(Nota!A3="","",SUMIFS(Recebimento!D:D,Recebimento!B:B,Nota!A3,Recebimento!C:C,Nota!C3))</f>
        <v/>
      </c>
      <c r="E3" s="6">
        <f>IF(Nota!A3="","",Nota!E3)</f>
        <v/>
      </c>
      <c r="F3" s="6">
        <f>IF(Nota!A3="","",IFERROR(INDEX(Contrato!C:C,MATCH(Nota!C3,Contrato!A:A,0)),"sem contrato"))</f>
        <v/>
      </c>
      <c r="G3">
        <f>IF(Nota!A3="","",COUNTIFS(Nota!A:A,Nota!A3,Nota!C:C,Nota!C3))</f>
        <v/>
      </c>
      <c r="H3">
        <f>IF(Nota!A3="","",IF(G3&gt;1,IF(SUMIFS(Nota!D:D,Nota!A:A,Nota!A3,Nota!C:C,Nota!C3)&gt;D3,"Cobrança em dobro (item repetido na nota)","Item repetido, quantidade bate"),IF(D3&lt;C3,"Quantidade que não chegou",IF(AND(ISNUMBER(F3),E3&gt;F3*(1+IFERROR(INDEX(Contrato!D:D,MATCH(B3,Contrato!A:A,0)),0)/100)),"Preço acima do contrato","OK"))))</f>
        <v/>
      </c>
      <c r="I3" s="6">
        <f>IF(OR(Nota!A3="",H3="OK",H3="Item repetido, quantidade bate"),"",IF(H3="Quantidade que não chegou",(C3-D3)*E3,IF(H3="Preço acima do contrato",(E3-F3)*C3,IF(AND(LEFT(H3,8)="Cobrança",COUNTIFS(Nota!A$2:A3,Nota!A3,Nota!C$2:C3,Nota!C3)=G3),(SUMIFS(Nota!D:D,Nota!A:A,Nota!A3,Nota!C:C,Nota!C3)-D3)*E3,0))))</f>
        <v/>
      </c>
      <c r="K3" s="6" t="n"/>
    </row>
    <row r="4">
      <c r="A4">
        <f>IF(Nota!A4="","",Nota!A4)</f>
        <v/>
      </c>
      <c r="B4">
        <f>IF(Nota!A4="","",Nota!C4)</f>
        <v/>
      </c>
      <c r="C4" s="5">
        <f>IF(Nota!A4="","",Nota!D4)</f>
        <v/>
      </c>
      <c r="D4" s="5">
        <f>IF(Nota!A4="","",SUMIFS(Recebimento!D:D,Recebimento!B:B,Nota!A4,Recebimento!C:C,Nota!C4))</f>
        <v/>
      </c>
      <c r="E4" s="6">
        <f>IF(Nota!A4="","",Nota!E4)</f>
        <v/>
      </c>
      <c r="F4" s="6">
        <f>IF(Nota!A4="","",IFERROR(INDEX(Contrato!C:C,MATCH(Nota!C4,Contrato!A:A,0)),"sem contrato"))</f>
        <v/>
      </c>
      <c r="G4">
        <f>IF(Nota!A4="","",COUNTIFS(Nota!A:A,Nota!A4,Nota!C:C,Nota!C4))</f>
        <v/>
      </c>
      <c r="H4">
        <f>IF(Nota!A4="","",IF(G4&gt;1,IF(SUMIFS(Nota!D:D,Nota!A:A,Nota!A4,Nota!C:C,Nota!C4)&gt;D4,"Cobrança em dobro (item repetido na nota)","Item repetido, quantidade bate"),IF(D4&lt;C4,"Quantidade que não chegou",IF(AND(ISNUMBER(F4),E4&gt;F4*(1+IFERROR(INDEX(Contrato!D:D,MATCH(B4,Contrato!A:A,0)),0)/100)),"Preço acima do contrato","OK"))))</f>
        <v/>
      </c>
      <c r="I4" s="6">
        <f>IF(OR(Nota!A4="",H4="OK",H4="Item repetido, quantidade bate"),"",IF(H4="Quantidade que não chegou",(C4-D4)*E4,IF(H4="Preço acima do contrato",(E4-F4)*C4,IF(AND(LEFT(H4,8)="Cobrança",COUNTIFS(Nota!A$2:A4,Nota!A4,Nota!C$2:C4,Nota!C4)=G4),(SUMIFS(Nota!D:D,Nota!A:A,Nota!A4,Nota!C:C,Nota!C4)-D4)*E4,0))))</f>
        <v/>
      </c>
      <c r="K4" s="6" t="n"/>
    </row>
    <row r="5">
      <c r="A5">
        <f>IF(Nota!A5="","",Nota!A5)</f>
        <v/>
      </c>
      <c r="B5">
        <f>IF(Nota!A5="","",Nota!C5)</f>
        <v/>
      </c>
      <c r="C5" s="5">
        <f>IF(Nota!A5="","",Nota!D5)</f>
        <v/>
      </c>
      <c r="D5" s="5">
        <f>IF(Nota!A5="","",SUMIFS(Recebimento!D:D,Recebimento!B:B,Nota!A5,Recebimento!C:C,Nota!C5))</f>
        <v/>
      </c>
      <c r="E5" s="6">
        <f>IF(Nota!A5="","",Nota!E5)</f>
        <v/>
      </c>
      <c r="F5" s="6">
        <f>IF(Nota!A5="","",IFERROR(INDEX(Contrato!C:C,MATCH(Nota!C5,Contrato!A:A,0)),"sem contrato"))</f>
        <v/>
      </c>
      <c r="G5">
        <f>IF(Nota!A5="","",COUNTIFS(Nota!A:A,Nota!A5,Nota!C:C,Nota!C5))</f>
        <v/>
      </c>
      <c r="H5">
        <f>IF(Nota!A5="","",IF(G5&gt;1,IF(SUMIFS(Nota!D:D,Nota!A:A,Nota!A5,Nota!C:C,Nota!C5)&gt;D5,"Cobrança em dobro (item repetido na nota)","Item repetido, quantidade bate"),IF(D5&lt;C5,"Quantidade que não chegou",IF(AND(ISNUMBER(F5),E5&gt;F5*(1+IFERROR(INDEX(Contrato!D:D,MATCH(B5,Contrato!A:A,0)),0)/100)),"Preço acima do contrato","OK"))))</f>
        <v/>
      </c>
      <c r="I5" s="6">
        <f>IF(OR(Nota!A5="",H5="OK",H5="Item repetido, quantidade bate"),"",IF(H5="Quantidade que não chegou",(C5-D5)*E5,IF(H5="Preço acima do contrato",(E5-F5)*C5,IF(AND(LEFT(H5,8)="Cobrança",COUNTIFS(Nota!A$2:A5,Nota!A5,Nota!C$2:C5,Nota!C5)=G5),(SUMIFS(Nota!D:D,Nota!A:A,Nota!A5,Nota!C:C,Nota!C5)-D5)*E5,0))))</f>
        <v/>
      </c>
      <c r="K5" s="6" t="n"/>
    </row>
    <row r="6">
      <c r="A6">
        <f>IF(Nota!A6="","",Nota!A6)</f>
        <v/>
      </c>
      <c r="B6">
        <f>IF(Nota!A6="","",Nota!C6)</f>
        <v/>
      </c>
      <c r="C6" s="5">
        <f>IF(Nota!A6="","",Nota!D6)</f>
        <v/>
      </c>
      <c r="D6" s="5">
        <f>IF(Nota!A6="","",SUMIFS(Recebimento!D:D,Recebimento!B:B,Nota!A6,Recebimento!C:C,Nota!C6))</f>
        <v/>
      </c>
      <c r="E6" s="6">
        <f>IF(Nota!A6="","",Nota!E6)</f>
        <v/>
      </c>
      <c r="F6" s="6">
        <f>IF(Nota!A6="","",IFERROR(INDEX(Contrato!C:C,MATCH(Nota!C6,Contrato!A:A,0)),"sem contrato"))</f>
        <v/>
      </c>
      <c r="G6">
        <f>IF(Nota!A6="","",COUNTIFS(Nota!A:A,Nota!A6,Nota!C:C,Nota!C6))</f>
        <v/>
      </c>
      <c r="H6">
        <f>IF(Nota!A6="","",IF(G6&gt;1,IF(SUMIFS(Nota!D:D,Nota!A:A,Nota!A6,Nota!C:C,Nota!C6)&gt;D6,"Cobrança em dobro (item repetido na nota)","Item repetido, quantidade bate"),IF(D6&lt;C6,"Quantidade que não chegou",IF(AND(ISNUMBER(F6),E6&gt;F6*(1+IFERROR(INDEX(Contrato!D:D,MATCH(B6,Contrato!A:A,0)),0)/100)),"Preço acima do contrato","OK"))))</f>
        <v/>
      </c>
      <c r="I6" s="6">
        <f>IF(OR(Nota!A6="",H6="OK",H6="Item repetido, quantidade bate"),"",IF(H6="Quantidade que não chegou",(C6-D6)*E6,IF(H6="Preço acima do contrato",(E6-F6)*C6,IF(AND(LEFT(H6,8)="Cobrança",COUNTIFS(Nota!A$2:A6,Nota!A6,Nota!C$2:C6,Nota!C6)=G6),(SUMIFS(Nota!D:D,Nota!A:A,Nota!A6,Nota!C:C,Nota!C6)-D6)*E6,0))))</f>
        <v/>
      </c>
      <c r="K6" s="6" t="n"/>
    </row>
    <row r="7">
      <c r="A7">
        <f>IF(Nota!A7="","",Nota!A7)</f>
        <v/>
      </c>
      <c r="B7">
        <f>IF(Nota!A7="","",Nota!C7)</f>
        <v/>
      </c>
      <c r="C7" s="5">
        <f>IF(Nota!A7="","",Nota!D7)</f>
        <v/>
      </c>
      <c r="D7" s="5">
        <f>IF(Nota!A7="","",SUMIFS(Recebimento!D:D,Recebimento!B:B,Nota!A7,Recebimento!C:C,Nota!C7))</f>
        <v/>
      </c>
      <c r="E7" s="6">
        <f>IF(Nota!A7="","",Nota!E7)</f>
        <v/>
      </c>
      <c r="F7" s="6">
        <f>IF(Nota!A7="","",IFERROR(INDEX(Contrato!C:C,MATCH(Nota!C7,Contrato!A:A,0)),"sem contrato"))</f>
        <v/>
      </c>
      <c r="G7">
        <f>IF(Nota!A7="","",COUNTIFS(Nota!A:A,Nota!A7,Nota!C:C,Nota!C7))</f>
        <v/>
      </c>
      <c r="H7">
        <f>IF(Nota!A7="","",IF(G7&gt;1,IF(SUMIFS(Nota!D:D,Nota!A:A,Nota!A7,Nota!C:C,Nota!C7)&gt;D7,"Cobrança em dobro (item repetido na nota)","Item repetido, quantidade bate"),IF(D7&lt;C7,"Quantidade que não chegou",IF(AND(ISNUMBER(F7),E7&gt;F7*(1+IFERROR(INDEX(Contrato!D:D,MATCH(B7,Contrato!A:A,0)),0)/100)),"Preço acima do contrato","OK"))))</f>
        <v/>
      </c>
      <c r="I7" s="6">
        <f>IF(OR(Nota!A7="",H7="OK",H7="Item repetido, quantidade bate"),"",IF(H7="Quantidade que não chegou",(C7-D7)*E7,IF(H7="Preço acima do contrato",(E7-F7)*C7,IF(AND(LEFT(H7,8)="Cobrança",COUNTIFS(Nota!A$2:A7,Nota!A7,Nota!C$2:C7,Nota!C7)=G7),(SUMIFS(Nota!D:D,Nota!A:A,Nota!A7,Nota!C:C,Nota!C7)-D7)*E7,0))))</f>
        <v/>
      </c>
      <c r="K7" s="6" t="n"/>
    </row>
    <row r="8">
      <c r="A8">
        <f>IF(Nota!A8="","",Nota!A8)</f>
        <v/>
      </c>
      <c r="B8">
        <f>IF(Nota!A8="","",Nota!C8)</f>
        <v/>
      </c>
      <c r="C8" s="5">
        <f>IF(Nota!A8="","",Nota!D8)</f>
        <v/>
      </c>
      <c r="D8" s="5">
        <f>IF(Nota!A8="","",SUMIFS(Recebimento!D:D,Recebimento!B:B,Nota!A8,Recebimento!C:C,Nota!C8))</f>
        <v/>
      </c>
      <c r="E8" s="6">
        <f>IF(Nota!A8="","",Nota!E8)</f>
        <v/>
      </c>
      <c r="F8" s="6">
        <f>IF(Nota!A8="","",IFERROR(INDEX(Contrato!C:C,MATCH(Nota!C8,Contrato!A:A,0)),"sem contrato"))</f>
        <v/>
      </c>
      <c r="G8">
        <f>IF(Nota!A8="","",COUNTIFS(Nota!A:A,Nota!A8,Nota!C:C,Nota!C8))</f>
        <v/>
      </c>
      <c r="H8">
        <f>IF(Nota!A8="","",IF(G8&gt;1,IF(SUMIFS(Nota!D:D,Nota!A:A,Nota!A8,Nota!C:C,Nota!C8)&gt;D8,"Cobrança em dobro (item repetido na nota)","Item repetido, quantidade bate"),IF(D8&lt;C8,"Quantidade que não chegou",IF(AND(ISNUMBER(F8),E8&gt;F8*(1+IFERROR(INDEX(Contrato!D:D,MATCH(B8,Contrato!A:A,0)),0)/100)),"Preço acima do contrato","OK"))))</f>
        <v/>
      </c>
      <c r="I8" s="6">
        <f>IF(OR(Nota!A8="",H8="OK",H8="Item repetido, quantidade bate"),"",IF(H8="Quantidade que não chegou",(C8-D8)*E8,IF(H8="Preço acima do contrato",(E8-F8)*C8,IF(AND(LEFT(H8,8)="Cobrança",COUNTIFS(Nota!A$2:A8,Nota!A8,Nota!C$2:C8,Nota!C8)=G8),(SUMIFS(Nota!D:D,Nota!A:A,Nota!A8,Nota!C:C,Nota!C8)-D8)*E8,0))))</f>
        <v/>
      </c>
      <c r="K8" s="6" t="n"/>
    </row>
    <row r="9">
      <c r="A9">
        <f>IF(Nota!A9="","",Nota!A9)</f>
        <v/>
      </c>
      <c r="B9">
        <f>IF(Nota!A9="","",Nota!C9)</f>
        <v/>
      </c>
      <c r="C9" s="5">
        <f>IF(Nota!A9="","",Nota!D9)</f>
        <v/>
      </c>
      <c r="D9" s="5">
        <f>IF(Nota!A9="","",SUMIFS(Recebimento!D:D,Recebimento!B:B,Nota!A9,Recebimento!C:C,Nota!C9))</f>
        <v/>
      </c>
      <c r="E9" s="6">
        <f>IF(Nota!A9="","",Nota!E9)</f>
        <v/>
      </c>
      <c r="F9" s="6">
        <f>IF(Nota!A9="","",IFERROR(INDEX(Contrato!C:C,MATCH(Nota!C9,Contrato!A:A,0)),"sem contrato"))</f>
        <v/>
      </c>
      <c r="G9">
        <f>IF(Nota!A9="","",COUNTIFS(Nota!A:A,Nota!A9,Nota!C:C,Nota!C9))</f>
        <v/>
      </c>
      <c r="H9">
        <f>IF(Nota!A9="","",IF(G9&gt;1,IF(SUMIFS(Nota!D:D,Nota!A:A,Nota!A9,Nota!C:C,Nota!C9)&gt;D9,"Cobrança em dobro (item repetido na nota)","Item repetido, quantidade bate"),IF(D9&lt;C9,"Quantidade que não chegou",IF(AND(ISNUMBER(F9),E9&gt;F9*(1+IFERROR(INDEX(Contrato!D:D,MATCH(B9,Contrato!A:A,0)),0)/100)),"Preço acima do contrato","OK"))))</f>
        <v/>
      </c>
      <c r="I9" s="6">
        <f>IF(OR(Nota!A9="",H9="OK",H9="Item repetido, quantidade bate"),"",IF(H9="Quantidade que não chegou",(C9-D9)*E9,IF(H9="Preço acima do contrato",(E9-F9)*C9,IF(AND(LEFT(H9,8)="Cobrança",COUNTIFS(Nota!A$2:A9,Nota!A9,Nota!C$2:C9,Nota!C9)=G9),(SUMIFS(Nota!D:D,Nota!A:A,Nota!A9,Nota!C:C,Nota!C9)-D9)*E9,0))))</f>
        <v/>
      </c>
      <c r="K9" s="6" t="n"/>
    </row>
    <row r="10">
      <c r="A10">
        <f>IF(Nota!A10="","",Nota!A10)</f>
        <v/>
      </c>
      <c r="B10">
        <f>IF(Nota!A10="","",Nota!C10)</f>
        <v/>
      </c>
      <c r="C10" s="5">
        <f>IF(Nota!A10="","",Nota!D10)</f>
        <v/>
      </c>
      <c r="D10" s="5">
        <f>IF(Nota!A10="","",SUMIFS(Recebimento!D:D,Recebimento!B:B,Nota!A10,Recebimento!C:C,Nota!C10))</f>
        <v/>
      </c>
      <c r="E10" s="6">
        <f>IF(Nota!A10="","",Nota!E10)</f>
        <v/>
      </c>
      <c r="F10" s="6">
        <f>IF(Nota!A10="","",IFERROR(INDEX(Contrato!C:C,MATCH(Nota!C10,Contrato!A:A,0)),"sem contrato"))</f>
        <v/>
      </c>
      <c r="G10">
        <f>IF(Nota!A10="","",COUNTIFS(Nota!A:A,Nota!A10,Nota!C:C,Nota!C10))</f>
        <v/>
      </c>
      <c r="H10">
        <f>IF(Nota!A10="","",IF(G10&gt;1,IF(SUMIFS(Nota!D:D,Nota!A:A,Nota!A10,Nota!C:C,Nota!C10)&gt;D10,"Cobrança em dobro (item repetido na nota)","Item repetido, quantidade bate"),IF(D10&lt;C10,"Quantidade que não chegou",IF(AND(ISNUMBER(F10),E10&gt;F10*(1+IFERROR(INDEX(Contrato!D:D,MATCH(B10,Contrato!A:A,0)),0)/100)),"Preço acima do contrato","OK"))))</f>
        <v/>
      </c>
      <c r="I10" s="6">
        <f>IF(OR(Nota!A10="",H10="OK",H10="Item repetido, quantidade bate"),"",IF(H10="Quantidade que não chegou",(C10-D10)*E10,IF(H10="Preço acima do contrato",(E10-F10)*C10,IF(AND(LEFT(H10,8)="Cobrança",COUNTIFS(Nota!A$2:A10,Nota!A10,Nota!C$2:C10,Nota!C10)=G10),(SUMIFS(Nota!D:D,Nota!A:A,Nota!A10,Nota!C:C,Nota!C10)-D10)*E10,0))))</f>
        <v/>
      </c>
      <c r="K10" s="6" t="n"/>
    </row>
    <row r="11">
      <c r="A11">
        <f>IF(Nota!A11="","",Nota!A11)</f>
        <v/>
      </c>
      <c r="B11">
        <f>IF(Nota!A11="","",Nota!C11)</f>
        <v/>
      </c>
      <c r="C11" s="5">
        <f>IF(Nota!A11="","",Nota!D11)</f>
        <v/>
      </c>
      <c r="D11" s="5">
        <f>IF(Nota!A11="","",SUMIFS(Recebimento!D:D,Recebimento!B:B,Nota!A11,Recebimento!C:C,Nota!C11))</f>
        <v/>
      </c>
      <c r="E11" s="6">
        <f>IF(Nota!A11="","",Nota!E11)</f>
        <v/>
      </c>
      <c r="F11" s="6">
        <f>IF(Nota!A11="","",IFERROR(INDEX(Contrato!C:C,MATCH(Nota!C11,Contrato!A:A,0)),"sem contrato"))</f>
        <v/>
      </c>
      <c r="G11">
        <f>IF(Nota!A11="","",COUNTIFS(Nota!A:A,Nota!A11,Nota!C:C,Nota!C11))</f>
        <v/>
      </c>
      <c r="H11">
        <f>IF(Nota!A11="","",IF(G11&gt;1,IF(SUMIFS(Nota!D:D,Nota!A:A,Nota!A11,Nota!C:C,Nota!C11)&gt;D11,"Cobrança em dobro (item repetido na nota)","Item repetido, quantidade bate"),IF(D11&lt;C11,"Quantidade que não chegou",IF(AND(ISNUMBER(F11),E11&gt;F11*(1+IFERROR(INDEX(Contrato!D:D,MATCH(B11,Contrato!A:A,0)),0)/100)),"Preço acima do contrato","OK"))))</f>
        <v/>
      </c>
      <c r="I11" s="6">
        <f>IF(OR(Nota!A11="",H11="OK",H11="Item repetido, quantidade bate"),"",IF(H11="Quantidade que não chegou",(C11-D11)*E11,IF(H11="Preço acima do contrato",(E11-F11)*C11,IF(AND(LEFT(H11,8)="Cobrança",COUNTIFS(Nota!A$2:A11,Nota!A11,Nota!C$2:C11,Nota!C11)=G11),(SUMIFS(Nota!D:D,Nota!A:A,Nota!A11,Nota!C:C,Nota!C11)-D11)*E11,0))))</f>
        <v/>
      </c>
      <c r="K11" s="6" t="n"/>
    </row>
    <row r="12">
      <c r="A12">
        <f>IF(Nota!A12="","",Nota!A12)</f>
        <v/>
      </c>
      <c r="B12">
        <f>IF(Nota!A12="","",Nota!C12)</f>
        <v/>
      </c>
      <c r="C12" s="5">
        <f>IF(Nota!A12="","",Nota!D12)</f>
        <v/>
      </c>
      <c r="D12" s="5">
        <f>IF(Nota!A12="","",SUMIFS(Recebimento!D:D,Recebimento!B:B,Nota!A12,Recebimento!C:C,Nota!C12))</f>
        <v/>
      </c>
      <c r="E12" s="6">
        <f>IF(Nota!A12="","",Nota!E12)</f>
        <v/>
      </c>
      <c r="F12" s="6">
        <f>IF(Nota!A12="","",IFERROR(INDEX(Contrato!C:C,MATCH(Nota!C12,Contrato!A:A,0)),"sem contrato"))</f>
        <v/>
      </c>
      <c r="G12">
        <f>IF(Nota!A12="","",COUNTIFS(Nota!A:A,Nota!A12,Nota!C:C,Nota!C12))</f>
        <v/>
      </c>
      <c r="H12">
        <f>IF(Nota!A12="","",IF(G12&gt;1,IF(SUMIFS(Nota!D:D,Nota!A:A,Nota!A12,Nota!C:C,Nota!C12)&gt;D12,"Cobrança em dobro (item repetido na nota)","Item repetido, quantidade bate"),IF(D12&lt;C12,"Quantidade que não chegou",IF(AND(ISNUMBER(F12),E12&gt;F12*(1+IFERROR(INDEX(Contrato!D:D,MATCH(B12,Contrato!A:A,0)),0)/100)),"Preço acima do contrato","OK"))))</f>
        <v/>
      </c>
      <c r="I12" s="6">
        <f>IF(OR(Nota!A12="",H12="OK",H12="Item repetido, quantidade bate"),"",IF(H12="Quantidade que não chegou",(C12-D12)*E12,IF(H12="Preço acima do contrato",(E12-F12)*C12,IF(AND(LEFT(H12,8)="Cobrança",COUNTIFS(Nota!A$2:A12,Nota!A12,Nota!C$2:C12,Nota!C12)=G12),(SUMIFS(Nota!D:D,Nota!A:A,Nota!A12,Nota!C:C,Nota!C12)-D12)*E12,0))))</f>
        <v/>
      </c>
      <c r="K12" s="6" t="n"/>
    </row>
    <row r="13">
      <c r="A13">
        <f>IF(Nota!A13="","",Nota!A13)</f>
        <v/>
      </c>
      <c r="B13">
        <f>IF(Nota!A13="","",Nota!C13)</f>
        <v/>
      </c>
      <c r="C13" s="5">
        <f>IF(Nota!A13="","",Nota!D13)</f>
        <v/>
      </c>
      <c r="D13" s="5">
        <f>IF(Nota!A13="","",SUMIFS(Recebimento!D:D,Recebimento!B:B,Nota!A13,Recebimento!C:C,Nota!C13))</f>
        <v/>
      </c>
      <c r="E13" s="6">
        <f>IF(Nota!A13="","",Nota!E13)</f>
        <v/>
      </c>
      <c r="F13" s="6">
        <f>IF(Nota!A13="","",IFERROR(INDEX(Contrato!C:C,MATCH(Nota!C13,Contrato!A:A,0)),"sem contrato"))</f>
        <v/>
      </c>
      <c r="G13">
        <f>IF(Nota!A13="","",COUNTIFS(Nota!A:A,Nota!A13,Nota!C:C,Nota!C13))</f>
        <v/>
      </c>
      <c r="H13">
        <f>IF(Nota!A13="","",IF(G13&gt;1,IF(SUMIFS(Nota!D:D,Nota!A:A,Nota!A13,Nota!C:C,Nota!C13)&gt;D13,"Cobrança em dobro (item repetido na nota)","Item repetido, quantidade bate"),IF(D13&lt;C13,"Quantidade que não chegou",IF(AND(ISNUMBER(F13),E13&gt;F13*(1+IFERROR(INDEX(Contrato!D:D,MATCH(B13,Contrato!A:A,0)),0)/100)),"Preço acima do contrato","OK"))))</f>
        <v/>
      </c>
      <c r="I13" s="6">
        <f>IF(OR(Nota!A13="",H13="OK",H13="Item repetido, quantidade bate"),"",IF(H13="Quantidade que não chegou",(C13-D13)*E13,IF(H13="Preço acima do contrato",(E13-F13)*C13,IF(AND(LEFT(H13,8)="Cobrança",COUNTIFS(Nota!A$2:A13,Nota!A13,Nota!C$2:C13,Nota!C13)=G13),(SUMIFS(Nota!D:D,Nota!A:A,Nota!A13,Nota!C:C,Nota!C13)-D13)*E13,0))))</f>
        <v/>
      </c>
      <c r="K13" s="6" t="n"/>
    </row>
    <row r="14">
      <c r="A14">
        <f>IF(Nota!A14="","",Nota!A14)</f>
        <v/>
      </c>
      <c r="B14">
        <f>IF(Nota!A14="","",Nota!C14)</f>
        <v/>
      </c>
      <c r="C14" s="5">
        <f>IF(Nota!A14="","",Nota!D14)</f>
        <v/>
      </c>
      <c r="D14" s="5">
        <f>IF(Nota!A14="","",SUMIFS(Recebimento!D:D,Recebimento!B:B,Nota!A14,Recebimento!C:C,Nota!C14))</f>
        <v/>
      </c>
      <c r="E14" s="6">
        <f>IF(Nota!A14="","",Nota!E14)</f>
        <v/>
      </c>
      <c r="F14" s="6">
        <f>IF(Nota!A14="","",IFERROR(INDEX(Contrato!C:C,MATCH(Nota!C14,Contrato!A:A,0)),"sem contrato"))</f>
        <v/>
      </c>
      <c r="G14">
        <f>IF(Nota!A14="","",COUNTIFS(Nota!A:A,Nota!A14,Nota!C:C,Nota!C14))</f>
        <v/>
      </c>
      <c r="H14">
        <f>IF(Nota!A14="","",IF(G14&gt;1,IF(SUMIFS(Nota!D:D,Nota!A:A,Nota!A14,Nota!C:C,Nota!C14)&gt;D14,"Cobrança em dobro (item repetido na nota)","Item repetido, quantidade bate"),IF(D14&lt;C14,"Quantidade que não chegou",IF(AND(ISNUMBER(F14),E14&gt;F14*(1+IFERROR(INDEX(Contrato!D:D,MATCH(B14,Contrato!A:A,0)),0)/100)),"Preço acima do contrato","OK"))))</f>
        <v/>
      </c>
      <c r="I14" s="6">
        <f>IF(OR(Nota!A14="",H14="OK",H14="Item repetido, quantidade bate"),"",IF(H14="Quantidade que não chegou",(C14-D14)*E14,IF(H14="Preço acima do contrato",(E14-F14)*C14,IF(AND(LEFT(H14,8)="Cobrança",COUNTIFS(Nota!A$2:A14,Nota!A14,Nota!C$2:C14,Nota!C14)=G14),(SUMIFS(Nota!D:D,Nota!A:A,Nota!A14,Nota!C:C,Nota!C14)-D14)*E14,0))))</f>
        <v/>
      </c>
      <c r="K14" s="6" t="n"/>
    </row>
    <row r="15">
      <c r="A15">
        <f>IF(Nota!A15="","",Nota!A15)</f>
        <v/>
      </c>
      <c r="B15">
        <f>IF(Nota!A15="","",Nota!C15)</f>
        <v/>
      </c>
      <c r="C15" s="5">
        <f>IF(Nota!A15="","",Nota!D15)</f>
        <v/>
      </c>
      <c r="D15" s="5">
        <f>IF(Nota!A15="","",SUMIFS(Recebimento!D:D,Recebimento!B:B,Nota!A15,Recebimento!C:C,Nota!C15))</f>
        <v/>
      </c>
      <c r="E15" s="6">
        <f>IF(Nota!A15="","",Nota!E15)</f>
        <v/>
      </c>
      <c r="F15" s="6">
        <f>IF(Nota!A15="","",IFERROR(INDEX(Contrato!C:C,MATCH(Nota!C15,Contrato!A:A,0)),"sem contrato"))</f>
        <v/>
      </c>
      <c r="G15">
        <f>IF(Nota!A15="","",COUNTIFS(Nota!A:A,Nota!A15,Nota!C:C,Nota!C15))</f>
        <v/>
      </c>
      <c r="H15">
        <f>IF(Nota!A15="","",IF(G15&gt;1,IF(SUMIFS(Nota!D:D,Nota!A:A,Nota!A15,Nota!C:C,Nota!C15)&gt;D15,"Cobrança em dobro (item repetido na nota)","Item repetido, quantidade bate"),IF(D15&lt;C15,"Quantidade que não chegou",IF(AND(ISNUMBER(F15),E15&gt;F15*(1+IFERROR(INDEX(Contrato!D:D,MATCH(B15,Contrato!A:A,0)),0)/100)),"Preço acima do contrato","OK"))))</f>
        <v/>
      </c>
      <c r="I15" s="6">
        <f>IF(OR(Nota!A15="",H15="OK",H15="Item repetido, quantidade bate"),"",IF(H15="Quantidade que não chegou",(C15-D15)*E15,IF(H15="Preço acima do contrato",(E15-F15)*C15,IF(AND(LEFT(H15,8)="Cobrança",COUNTIFS(Nota!A$2:A15,Nota!A15,Nota!C$2:C15,Nota!C15)=G15),(SUMIFS(Nota!D:D,Nota!A:A,Nota!A15,Nota!C:C,Nota!C15)-D15)*E15,0))))</f>
        <v/>
      </c>
      <c r="K15" s="6" t="n"/>
    </row>
    <row r="16">
      <c r="A16">
        <f>IF(Nota!A16="","",Nota!A16)</f>
        <v/>
      </c>
      <c r="B16">
        <f>IF(Nota!A16="","",Nota!C16)</f>
        <v/>
      </c>
      <c r="C16" s="5">
        <f>IF(Nota!A16="","",Nota!D16)</f>
        <v/>
      </c>
      <c r="D16" s="5">
        <f>IF(Nota!A16="","",SUMIFS(Recebimento!D:D,Recebimento!B:B,Nota!A16,Recebimento!C:C,Nota!C16))</f>
        <v/>
      </c>
      <c r="E16" s="6">
        <f>IF(Nota!A16="","",Nota!E16)</f>
        <v/>
      </c>
      <c r="F16" s="6">
        <f>IF(Nota!A16="","",IFERROR(INDEX(Contrato!C:C,MATCH(Nota!C16,Contrato!A:A,0)),"sem contrato"))</f>
        <v/>
      </c>
      <c r="G16">
        <f>IF(Nota!A16="","",COUNTIFS(Nota!A:A,Nota!A16,Nota!C:C,Nota!C16))</f>
        <v/>
      </c>
      <c r="H16">
        <f>IF(Nota!A16="","",IF(G16&gt;1,IF(SUMIFS(Nota!D:D,Nota!A:A,Nota!A16,Nota!C:C,Nota!C16)&gt;D16,"Cobrança em dobro (item repetido na nota)","Item repetido, quantidade bate"),IF(D16&lt;C16,"Quantidade que não chegou",IF(AND(ISNUMBER(F16),E16&gt;F16*(1+IFERROR(INDEX(Contrato!D:D,MATCH(B16,Contrato!A:A,0)),0)/100)),"Preço acima do contrato","OK"))))</f>
        <v/>
      </c>
      <c r="I16" s="6">
        <f>IF(OR(Nota!A16="",H16="OK",H16="Item repetido, quantidade bate"),"",IF(H16="Quantidade que não chegou",(C16-D16)*E16,IF(H16="Preço acima do contrato",(E16-F16)*C16,IF(AND(LEFT(H16,8)="Cobrança",COUNTIFS(Nota!A$2:A16,Nota!A16,Nota!C$2:C16,Nota!C16)=G16),(SUMIFS(Nota!D:D,Nota!A:A,Nota!A16,Nota!C:C,Nota!C16)-D16)*E16,0))))</f>
        <v/>
      </c>
      <c r="K16" s="6" t="n"/>
    </row>
    <row r="17">
      <c r="A17">
        <f>IF(Nota!A17="","",Nota!A17)</f>
        <v/>
      </c>
      <c r="B17">
        <f>IF(Nota!A17="","",Nota!C17)</f>
        <v/>
      </c>
      <c r="C17" s="5">
        <f>IF(Nota!A17="","",Nota!D17)</f>
        <v/>
      </c>
      <c r="D17" s="5">
        <f>IF(Nota!A17="","",SUMIFS(Recebimento!D:D,Recebimento!B:B,Nota!A17,Recebimento!C:C,Nota!C17))</f>
        <v/>
      </c>
      <c r="E17" s="6">
        <f>IF(Nota!A17="","",Nota!E17)</f>
        <v/>
      </c>
      <c r="F17" s="6">
        <f>IF(Nota!A17="","",IFERROR(INDEX(Contrato!C:C,MATCH(Nota!C17,Contrato!A:A,0)),"sem contrato"))</f>
        <v/>
      </c>
      <c r="G17">
        <f>IF(Nota!A17="","",COUNTIFS(Nota!A:A,Nota!A17,Nota!C:C,Nota!C17))</f>
        <v/>
      </c>
      <c r="H17">
        <f>IF(Nota!A17="","",IF(G17&gt;1,IF(SUMIFS(Nota!D:D,Nota!A:A,Nota!A17,Nota!C:C,Nota!C17)&gt;D17,"Cobrança em dobro (item repetido na nota)","Item repetido, quantidade bate"),IF(D17&lt;C17,"Quantidade que não chegou",IF(AND(ISNUMBER(F17),E17&gt;F17*(1+IFERROR(INDEX(Contrato!D:D,MATCH(B17,Contrato!A:A,0)),0)/100)),"Preço acima do contrato","OK"))))</f>
        <v/>
      </c>
      <c r="I17" s="6">
        <f>IF(OR(Nota!A17="",H17="OK",H17="Item repetido, quantidade bate"),"",IF(H17="Quantidade que não chegou",(C17-D17)*E17,IF(H17="Preço acima do contrato",(E17-F17)*C17,IF(AND(LEFT(H17,8)="Cobrança",COUNTIFS(Nota!A$2:A17,Nota!A17,Nota!C$2:C17,Nota!C17)=G17),(SUMIFS(Nota!D:D,Nota!A:A,Nota!A17,Nota!C:C,Nota!C17)-D17)*E17,0))))</f>
        <v/>
      </c>
      <c r="K17" s="6" t="n"/>
    </row>
    <row r="18">
      <c r="A18">
        <f>IF(Nota!A18="","",Nota!A18)</f>
        <v/>
      </c>
      <c r="B18">
        <f>IF(Nota!A18="","",Nota!C18)</f>
        <v/>
      </c>
      <c r="C18" s="5">
        <f>IF(Nota!A18="","",Nota!D18)</f>
        <v/>
      </c>
      <c r="D18" s="5">
        <f>IF(Nota!A18="","",SUMIFS(Recebimento!D:D,Recebimento!B:B,Nota!A18,Recebimento!C:C,Nota!C18))</f>
        <v/>
      </c>
      <c r="E18" s="6">
        <f>IF(Nota!A18="","",Nota!E18)</f>
        <v/>
      </c>
      <c r="F18" s="6">
        <f>IF(Nota!A18="","",IFERROR(INDEX(Contrato!C:C,MATCH(Nota!C18,Contrato!A:A,0)),"sem contrato"))</f>
        <v/>
      </c>
      <c r="G18">
        <f>IF(Nota!A18="","",COUNTIFS(Nota!A:A,Nota!A18,Nota!C:C,Nota!C18))</f>
        <v/>
      </c>
      <c r="H18">
        <f>IF(Nota!A18="","",IF(G18&gt;1,IF(SUMIFS(Nota!D:D,Nota!A:A,Nota!A18,Nota!C:C,Nota!C18)&gt;D18,"Cobrança em dobro (item repetido na nota)","Item repetido, quantidade bate"),IF(D18&lt;C18,"Quantidade que não chegou",IF(AND(ISNUMBER(F18),E18&gt;F18*(1+IFERROR(INDEX(Contrato!D:D,MATCH(B18,Contrato!A:A,0)),0)/100)),"Preço acima do contrato","OK"))))</f>
        <v/>
      </c>
      <c r="I18" s="6">
        <f>IF(OR(Nota!A18="",H18="OK",H18="Item repetido, quantidade bate"),"",IF(H18="Quantidade que não chegou",(C18-D18)*E18,IF(H18="Preço acima do contrato",(E18-F18)*C18,IF(AND(LEFT(H18,8)="Cobrança",COUNTIFS(Nota!A$2:A18,Nota!A18,Nota!C$2:C18,Nota!C18)=G18),(SUMIFS(Nota!D:D,Nota!A:A,Nota!A18,Nota!C:C,Nota!C18)-D18)*E18,0))))</f>
        <v/>
      </c>
      <c r="K18" s="6" t="n"/>
    </row>
    <row r="19">
      <c r="A19">
        <f>IF(Nota!A19="","",Nota!A19)</f>
        <v/>
      </c>
      <c r="B19">
        <f>IF(Nota!A19="","",Nota!C19)</f>
        <v/>
      </c>
      <c r="C19" s="5">
        <f>IF(Nota!A19="","",Nota!D19)</f>
        <v/>
      </c>
      <c r="D19" s="5">
        <f>IF(Nota!A19="","",SUMIFS(Recebimento!D:D,Recebimento!B:B,Nota!A19,Recebimento!C:C,Nota!C19))</f>
        <v/>
      </c>
      <c r="E19" s="6">
        <f>IF(Nota!A19="","",Nota!E19)</f>
        <v/>
      </c>
      <c r="F19" s="6">
        <f>IF(Nota!A19="","",IFERROR(INDEX(Contrato!C:C,MATCH(Nota!C19,Contrato!A:A,0)),"sem contrato"))</f>
        <v/>
      </c>
      <c r="G19">
        <f>IF(Nota!A19="","",COUNTIFS(Nota!A:A,Nota!A19,Nota!C:C,Nota!C19))</f>
        <v/>
      </c>
      <c r="H19">
        <f>IF(Nota!A19="","",IF(G19&gt;1,IF(SUMIFS(Nota!D:D,Nota!A:A,Nota!A19,Nota!C:C,Nota!C19)&gt;D19,"Cobrança em dobro (item repetido na nota)","Item repetido, quantidade bate"),IF(D19&lt;C19,"Quantidade que não chegou",IF(AND(ISNUMBER(F19),E19&gt;F19*(1+IFERROR(INDEX(Contrato!D:D,MATCH(B19,Contrato!A:A,0)),0)/100)),"Preço acima do contrato","OK"))))</f>
        <v/>
      </c>
      <c r="I19" s="6">
        <f>IF(OR(Nota!A19="",H19="OK",H19="Item repetido, quantidade bate"),"",IF(H19="Quantidade que não chegou",(C19-D19)*E19,IF(H19="Preço acima do contrato",(E19-F19)*C19,IF(AND(LEFT(H19,8)="Cobrança",COUNTIFS(Nota!A$2:A19,Nota!A19,Nota!C$2:C19,Nota!C19)=G19),(SUMIFS(Nota!D:D,Nota!A:A,Nota!A19,Nota!C:C,Nota!C19)-D19)*E19,0))))</f>
        <v/>
      </c>
      <c r="K19" s="6" t="n"/>
    </row>
    <row r="20">
      <c r="A20">
        <f>IF(Nota!A20="","",Nota!A20)</f>
        <v/>
      </c>
      <c r="B20">
        <f>IF(Nota!A20="","",Nota!C20)</f>
        <v/>
      </c>
      <c r="C20" s="5">
        <f>IF(Nota!A20="","",Nota!D20)</f>
        <v/>
      </c>
      <c r="D20" s="5">
        <f>IF(Nota!A20="","",SUMIFS(Recebimento!D:D,Recebimento!B:B,Nota!A20,Recebimento!C:C,Nota!C20))</f>
        <v/>
      </c>
      <c r="E20" s="6">
        <f>IF(Nota!A20="","",Nota!E20)</f>
        <v/>
      </c>
      <c r="F20" s="6">
        <f>IF(Nota!A20="","",IFERROR(INDEX(Contrato!C:C,MATCH(Nota!C20,Contrato!A:A,0)),"sem contrato"))</f>
        <v/>
      </c>
      <c r="G20">
        <f>IF(Nota!A20="","",COUNTIFS(Nota!A:A,Nota!A20,Nota!C:C,Nota!C20))</f>
        <v/>
      </c>
      <c r="H20">
        <f>IF(Nota!A20="","",IF(G20&gt;1,IF(SUMIFS(Nota!D:D,Nota!A:A,Nota!A20,Nota!C:C,Nota!C20)&gt;D20,"Cobrança em dobro (item repetido na nota)","Item repetido, quantidade bate"),IF(D20&lt;C20,"Quantidade que não chegou",IF(AND(ISNUMBER(F20),E20&gt;F20*(1+IFERROR(INDEX(Contrato!D:D,MATCH(B20,Contrato!A:A,0)),0)/100)),"Preço acima do contrato","OK"))))</f>
        <v/>
      </c>
      <c r="I20" s="6">
        <f>IF(OR(Nota!A20="",H20="OK",H20="Item repetido, quantidade bate"),"",IF(H20="Quantidade que não chegou",(C20-D20)*E20,IF(H20="Preço acima do contrato",(E20-F20)*C20,IF(AND(LEFT(H20,8)="Cobrança",COUNTIFS(Nota!A$2:A20,Nota!A20,Nota!C$2:C20,Nota!C20)=G20),(SUMIFS(Nota!D:D,Nota!A:A,Nota!A20,Nota!C:C,Nota!C20)-D20)*E20,0))))</f>
        <v/>
      </c>
      <c r="K20" s="6" t="n"/>
    </row>
    <row r="21">
      <c r="A21">
        <f>IF(Nota!A21="","",Nota!A21)</f>
        <v/>
      </c>
      <c r="B21">
        <f>IF(Nota!A21="","",Nota!C21)</f>
        <v/>
      </c>
      <c r="C21" s="5">
        <f>IF(Nota!A21="","",Nota!D21)</f>
        <v/>
      </c>
      <c r="D21" s="5">
        <f>IF(Nota!A21="","",SUMIFS(Recebimento!D:D,Recebimento!B:B,Nota!A21,Recebimento!C:C,Nota!C21))</f>
        <v/>
      </c>
      <c r="E21" s="6">
        <f>IF(Nota!A21="","",Nota!E21)</f>
        <v/>
      </c>
      <c r="F21" s="6">
        <f>IF(Nota!A21="","",IFERROR(INDEX(Contrato!C:C,MATCH(Nota!C21,Contrato!A:A,0)),"sem contrato"))</f>
        <v/>
      </c>
      <c r="G21">
        <f>IF(Nota!A21="","",COUNTIFS(Nota!A:A,Nota!A21,Nota!C:C,Nota!C21))</f>
        <v/>
      </c>
      <c r="H21">
        <f>IF(Nota!A21="","",IF(G21&gt;1,IF(SUMIFS(Nota!D:D,Nota!A:A,Nota!A21,Nota!C:C,Nota!C21)&gt;D21,"Cobrança em dobro (item repetido na nota)","Item repetido, quantidade bate"),IF(D21&lt;C21,"Quantidade que não chegou",IF(AND(ISNUMBER(F21),E21&gt;F21*(1+IFERROR(INDEX(Contrato!D:D,MATCH(B21,Contrato!A:A,0)),0)/100)),"Preço acima do contrato","OK"))))</f>
        <v/>
      </c>
      <c r="I21" s="6">
        <f>IF(OR(Nota!A21="",H21="OK",H21="Item repetido, quantidade bate"),"",IF(H21="Quantidade que não chegou",(C21-D21)*E21,IF(H21="Preço acima do contrato",(E21-F21)*C21,IF(AND(LEFT(H21,8)="Cobrança",COUNTIFS(Nota!A$2:A21,Nota!A21,Nota!C$2:C21,Nota!C21)=G21),(SUMIFS(Nota!D:D,Nota!A:A,Nota!A21,Nota!C:C,Nota!C21)-D21)*E21,0))))</f>
        <v/>
      </c>
      <c r="K21" s="6" t="n"/>
    </row>
    <row r="22">
      <c r="A22">
        <f>IF(Nota!A22="","",Nota!A22)</f>
        <v/>
      </c>
      <c r="B22">
        <f>IF(Nota!A22="","",Nota!C22)</f>
        <v/>
      </c>
      <c r="C22" s="5">
        <f>IF(Nota!A22="","",Nota!D22)</f>
        <v/>
      </c>
      <c r="D22" s="5">
        <f>IF(Nota!A22="","",SUMIFS(Recebimento!D:D,Recebimento!B:B,Nota!A22,Recebimento!C:C,Nota!C22))</f>
        <v/>
      </c>
      <c r="E22" s="6">
        <f>IF(Nota!A22="","",Nota!E22)</f>
        <v/>
      </c>
      <c r="F22" s="6">
        <f>IF(Nota!A22="","",IFERROR(INDEX(Contrato!C:C,MATCH(Nota!C22,Contrato!A:A,0)),"sem contrato"))</f>
        <v/>
      </c>
      <c r="G22">
        <f>IF(Nota!A22="","",COUNTIFS(Nota!A:A,Nota!A22,Nota!C:C,Nota!C22))</f>
        <v/>
      </c>
      <c r="H22">
        <f>IF(Nota!A22="","",IF(G22&gt;1,IF(SUMIFS(Nota!D:D,Nota!A:A,Nota!A22,Nota!C:C,Nota!C22)&gt;D22,"Cobrança em dobro (item repetido na nota)","Item repetido, quantidade bate"),IF(D22&lt;C22,"Quantidade que não chegou",IF(AND(ISNUMBER(F22),E22&gt;F22*(1+IFERROR(INDEX(Contrato!D:D,MATCH(B22,Contrato!A:A,0)),0)/100)),"Preço acima do contrato","OK"))))</f>
        <v/>
      </c>
      <c r="I22" s="6">
        <f>IF(OR(Nota!A22="",H22="OK",H22="Item repetido, quantidade bate"),"",IF(H22="Quantidade que não chegou",(C22-D22)*E22,IF(H22="Preço acima do contrato",(E22-F22)*C22,IF(AND(LEFT(H22,8)="Cobrança",COUNTIFS(Nota!A$2:A22,Nota!A22,Nota!C$2:C22,Nota!C22)=G22),(SUMIFS(Nota!D:D,Nota!A:A,Nota!A22,Nota!C:C,Nota!C22)-D22)*E22,0))))</f>
        <v/>
      </c>
      <c r="K22" s="6" t="n"/>
    </row>
    <row r="23">
      <c r="A23">
        <f>IF(Nota!A23="","",Nota!A23)</f>
        <v/>
      </c>
      <c r="B23">
        <f>IF(Nota!A23="","",Nota!C23)</f>
        <v/>
      </c>
      <c r="C23" s="5">
        <f>IF(Nota!A23="","",Nota!D23)</f>
        <v/>
      </c>
      <c r="D23" s="5">
        <f>IF(Nota!A23="","",SUMIFS(Recebimento!D:D,Recebimento!B:B,Nota!A23,Recebimento!C:C,Nota!C23))</f>
        <v/>
      </c>
      <c r="E23" s="6">
        <f>IF(Nota!A23="","",Nota!E23)</f>
        <v/>
      </c>
      <c r="F23" s="6">
        <f>IF(Nota!A23="","",IFERROR(INDEX(Contrato!C:C,MATCH(Nota!C23,Contrato!A:A,0)),"sem contrato"))</f>
        <v/>
      </c>
      <c r="G23">
        <f>IF(Nota!A23="","",COUNTIFS(Nota!A:A,Nota!A23,Nota!C:C,Nota!C23))</f>
        <v/>
      </c>
      <c r="H23">
        <f>IF(Nota!A23="","",IF(G23&gt;1,IF(SUMIFS(Nota!D:D,Nota!A:A,Nota!A23,Nota!C:C,Nota!C23)&gt;D23,"Cobrança em dobro (item repetido na nota)","Item repetido, quantidade bate"),IF(D23&lt;C23,"Quantidade que não chegou",IF(AND(ISNUMBER(F23),E23&gt;F23*(1+IFERROR(INDEX(Contrato!D:D,MATCH(B23,Contrato!A:A,0)),0)/100)),"Preço acima do contrato","OK"))))</f>
        <v/>
      </c>
      <c r="I23" s="6">
        <f>IF(OR(Nota!A23="",H23="OK",H23="Item repetido, quantidade bate"),"",IF(H23="Quantidade que não chegou",(C23-D23)*E23,IF(H23="Preço acima do contrato",(E23-F23)*C23,IF(AND(LEFT(H23,8)="Cobrança",COUNTIFS(Nota!A$2:A23,Nota!A23,Nota!C$2:C23,Nota!C23)=G23),(SUMIFS(Nota!D:D,Nota!A:A,Nota!A23,Nota!C:C,Nota!C23)-D23)*E23,0))))</f>
        <v/>
      </c>
      <c r="K23" s="6" t="n"/>
    </row>
    <row r="24">
      <c r="A24">
        <f>IF(Nota!A24="","",Nota!A24)</f>
        <v/>
      </c>
      <c r="B24">
        <f>IF(Nota!A24="","",Nota!C24)</f>
        <v/>
      </c>
      <c r="C24" s="5">
        <f>IF(Nota!A24="","",Nota!D24)</f>
        <v/>
      </c>
      <c r="D24" s="5">
        <f>IF(Nota!A24="","",SUMIFS(Recebimento!D:D,Recebimento!B:B,Nota!A24,Recebimento!C:C,Nota!C24))</f>
        <v/>
      </c>
      <c r="E24" s="6">
        <f>IF(Nota!A24="","",Nota!E24)</f>
        <v/>
      </c>
      <c r="F24" s="6">
        <f>IF(Nota!A24="","",IFERROR(INDEX(Contrato!C:C,MATCH(Nota!C24,Contrato!A:A,0)),"sem contrato"))</f>
        <v/>
      </c>
      <c r="G24">
        <f>IF(Nota!A24="","",COUNTIFS(Nota!A:A,Nota!A24,Nota!C:C,Nota!C24))</f>
        <v/>
      </c>
      <c r="H24">
        <f>IF(Nota!A24="","",IF(G24&gt;1,IF(SUMIFS(Nota!D:D,Nota!A:A,Nota!A24,Nota!C:C,Nota!C24)&gt;D24,"Cobrança em dobro (item repetido na nota)","Item repetido, quantidade bate"),IF(D24&lt;C24,"Quantidade que não chegou",IF(AND(ISNUMBER(F24),E24&gt;F24*(1+IFERROR(INDEX(Contrato!D:D,MATCH(B24,Contrato!A:A,0)),0)/100)),"Preço acima do contrato","OK"))))</f>
        <v/>
      </c>
      <c r="I24" s="6">
        <f>IF(OR(Nota!A24="",H24="OK",H24="Item repetido, quantidade bate"),"",IF(H24="Quantidade que não chegou",(C24-D24)*E24,IF(H24="Preço acima do contrato",(E24-F24)*C24,IF(AND(LEFT(H24,8)="Cobrança",COUNTIFS(Nota!A$2:A24,Nota!A24,Nota!C$2:C24,Nota!C24)=G24),(SUMIFS(Nota!D:D,Nota!A:A,Nota!A24,Nota!C:C,Nota!C24)-D24)*E24,0))))</f>
        <v/>
      </c>
      <c r="K24" s="6" t="n"/>
    </row>
    <row r="25">
      <c r="A25">
        <f>IF(Nota!A25="","",Nota!A25)</f>
        <v/>
      </c>
      <c r="B25">
        <f>IF(Nota!A25="","",Nota!C25)</f>
        <v/>
      </c>
      <c r="C25" s="5">
        <f>IF(Nota!A25="","",Nota!D25)</f>
        <v/>
      </c>
      <c r="D25" s="5">
        <f>IF(Nota!A25="","",SUMIFS(Recebimento!D:D,Recebimento!B:B,Nota!A25,Recebimento!C:C,Nota!C25))</f>
        <v/>
      </c>
      <c r="E25" s="6">
        <f>IF(Nota!A25="","",Nota!E25)</f>
        <v/>
      </c>
      <c r="F25" s="6">
        <f>IF(Nota!A25="","",IFERROR(INDEX(Contrato!C:C,MATCH(Nota!C25,Contrato!A:A,0)),"sem contrato"))</f>
        <v/>
      </c>
      <c r="G25">
        <f>IF(Nota!A25="","",COUNTIFS(Nota!A:A,Nota!A25,Nota!C:C,Nota!C25))</f>
        <v/>
      </c>
      <c r="H25">
        <f>IF(Nota!A25="","",IF(G25&gt;1,IF(SUMIFS(Nota!D:D,Nota!A:A,Nota!A25,Nota!C:C,Nota!C25)&gt;D25,"Cobrança em dobro (item repetido na nota)","Item repetido, quantidade bate"),IF(D25&lt;C25,"Quantidade que não chegou",IF(AND(ISNUMBER(F25),E25&gt;F25*(1+IFERROR(INDEX(Contrato!D:D,MATCH(B25,Contrato!A:A,0)),0)/100)),"Preço acima do contrato","OK"))))</f>
        <v/>
      </c>
      <c r="I25" s="6">
        <f>IF(OR(Nota!A25="",H25="OK",H25="Item repetido, quantidade bate"),"",IF(H25="Quantidade que não chegou",(C25-D25)*E25,IF(H25="Preço acima do contrato",(E25-F25)*C25,IF(AND(LEFT(H25,8)="Cobrança",COUNTIFS(Nota!A$2:A25,Nota!A25,Nota!C$2:C25,Nota!C25)=G25),(SUMIFS(Nota!D:D,Nota!A:A,Nota!A25,Nota!C:C,Nota!C25)-D25)*E25,0))))</f>
        <v/>
      </c>
      <c r="K25" s="6" t="n"/>
    </row>
    <row r="26">
      <c r="A26">
        <f>IF(Nota!A26="","",Nota!A26)</f>
        <v/>
      </c>
      <c r="B26">
        <f>IF(Nota!A26="","",Nota!C26)</f>
        <v/>
      </c>
      <c r="C26" s="5">
        <f>IF(Nota!A26="","",Nota!D26)</f>
        <v/>
      </c>
      <c r="D26" s="5">
        <f>IF(Nota!A26="","",SUMIFS(Recebimento!D:D,Recebimento!B:B,Nota!A26,Recebimento!C:C,Nota!C26))</f>
        <v/>
      </c>
      <c r="E26" s="6">
        <f>IF(Nota!A26="","",Nota!E26)</f>
        <v/>
      </c>
      <c r="F26" s="6">
        <f>IF(Nota!A26="","",IFERROR(INDEX(Contrato!C:C,MATCH(Nota!C26,Contrato!A:A,0)),"sem contrato"))</f>
        <v/>
      </c>
      <c r="G26">
        <f>IF(Nota!A26="","",COUNTIFS(Nota!A:A,Nota!A26,Nota!C:C,Nota!C26))</f>
        <v/>
      </c>
      <c r="H26">
        <f>IF(Nota!A26="","",IF(G26&gt;1,IF(SUMIFS(Nota!D:D,Nota!A:A,Nota!A26,Nota!C:C,Nota!C26)&gt;D26,"Cobrança em dobro (item repetido na nota)","Item repetido, quantidade bate"),IF(D26&lt;C26,"Quantidade que não chegou",IF(AND(ISNUMBER(F26),E26&gt;F26*(1+IFERROR(INDEX(Contrato!D:D,MATCH(B26,Contrato!A:A,0)),0)/100)),"Preço acima do contrato","OK"))))</f>
        <v/>
      </c>
      <c r="I26" s="6">
        <f>IF(OR(Nota!A26="",H26="OK",H26="Item repetido, quantidade bate"),"",IF(H26="Quantidade que não chegou",(C26-D26)*E26,IF(H26="Preço acima do contrato",(E26-F26)*C26,IF(AND(LEFT(H26,8)="Cobrança",COUNTIFS(Nota!A$2:A26,Nota!A26,Nota!C$2:C26,Nota!C26)=G26),(SUMIFS(Nota!D:D,Nota!A:A,Nota!A26,Nota!C:C,Nota!C26)-D26)*E26,0))))</f>
        <v/>
      </c>
      <c r="K26" s="6" t="n"/>
    </row>
    <row r="27">
      <c r="A27">
        <f>IF(Nota!A27="","",Nota!A27)</f>
        <v/>
      </c>
      <c r="B27">
        <f>IF(Nota!A27="","",Nota!C27)</f>
        <v/>
      </c>
      <c r="C27" s="5">
        <f>IF(Nota!A27="","",Nota!D27)</f>
        <v/>
      </c>
      <c r="D27" s="5">
        <f>IF(Nota!A27="","",SUMIFS(Recebimento!D:D,Recebimento!B:B,Nota!A27,Recebimento!C:C,Nota!C27))</f>
        <v/>
      </c>
      <c r="E27" s="6">
        <f>IF(Nota!A27="","",Nota!E27)</f>
        <v/>
      </c>
      <c r="F27" s="6">
        <f>IF(Nota!A27="","",IFERROR(INDEX(Contrato!C:C,MATCH(Nota!C27,Contrato!A:A,0)),"sem contrato"))</f>
        <v/>
      </c>
      <c r="G27">
        <f>IF(Nota!A27="","",COUNTIFS(Nota!A:A,Nota!A27,Nota!C:C,Nota!C27))</f>
        <v/>
      </c>
      <c r="H27">
        <f>IF(Nota!A27="","",IF(G27&gt;1,IF(SUMIFS(Nota!D:D,Nota!A:A,Nota!A27,Nota!C:C,Nota!C27)&gt;D27,"Cobrança em dobro (item repetido na nota)","Item repetido, quantidade bate"),IF(D27&lt;C27,"Quantidade que não chegou",IF(AND(ISNUMBER(F27),E27&gt;F27*(1+IFERROR(INDEX(Contrato!D:D,MATCH(B27,Contrato!A:A,0)),0)/100)),"Preço acima do contrato","OK"))))</f>
        <v/>
      </c>
      <c r="I27" s="6">
        <f>IF(OR(Nota!A27="",H27="OK",H27="Item repetido, quantidade bate"),"",IF(H27="Quantidade que não chegou",(C27-D27)*E27,IF(H27="Preço acima do contrato",(E27-F27)*C27,IF(AND(LEFT(H27,8)="Cobrança",COUNTIFS(Nota!A$2:A27,Nota!A27,Nota!C$2:C27,Nota!C27)=G27),(SUMIFS(Nota!D:D,Nota!A:A,Nota!A27,Nota!C:C,Nota!C27)-D27)*E27,0))))</f>
        <v/>
      </c>
      <c r="K27" s="6" t="n"/>
    </row>
    <row r="28">
      <c r="A28">
        <f>IF(Nota!A28="","",Nota!A28)</f>
        <v/>
      </c>
      <c r="B28">
        <f>IF(Nota!A28="","",Nota!C28)</f>
        <v/>
      </c>
      <c r="C28" s="5">
        <f>IF(Nota!A28="","",Nota!D28)</f>
        <v/>
      </c>
      <c r="D28" s="5">
        <f>IF(Nota!A28="","",SUMIFS(Recebimento!D:D,Recebimento!B:B,Nota!A28,Recebimento!C:C,Nota!C28))</f>
        <v/>
      </c>
      <c r="E28" s="6">
        <f>IF(Nota!A28="","",Nota!E28)</f>
        <v/>
      </c>
      <c r="F28" s="6">
        <f>IF(Nota!A28="","",IFERROR(INDEX(Contrato!C:C,MATCH(Nota!C28,Contrato!A:A,0)),"sem contrato"))</f>
        <v/>
      </c>
      <c r="G28">
        <f>IF(Nota!A28="","",COUNTIFS(Nota!A:A,Nota!A28,Nota!C:C,Nota!C28))</f>
        <v/>
      </c>
      <c r="H28">
        <f>IF(Nota!A28="","",IF(G28&gt;1,IF(SUMIFS(Nota!D:D,Nota!A:A,Nota!A28,Nota!C:C,Nota!C28)&gt;D28,"Cobrança em dobro (item repetido na nota)","Item repetido, quantidade bate"),IF(D28&lt;C28,"Quantidade que não chegou",IF(AND(ISNUMBER(F28),E28&gt;F28*(1+IFERROR(INDEX(Contrato!D:D,MATCH(B28,Contrato!A:A,0)),0)/100)),"Preço acima do contrato","OK"))))</f>
        <v/>
      </c>
      <c r="I28" s="6">
        <f>IF(OR(Nota!A28="",H28="OK",H28="Item repetido, quantidade bate"),"",IF(H28="Quantidade que não chegou",(C28-D28)*E28,IF(H28="Preço acima do contrato",(E28-F28)*C28,IF(AND(LEFT(H28,8)="Cobrança",COUNTIFS(Nota!A$2:A28,Nota!A28,Nota!C$2:C28,Nota!C28)=G28),(SUMIFS(Nota!D:D,Nota!A:A,Nota!A28,Nota!C:C,Nota!C28)-D28)*E28,0))))</f>
        <v/>
      </c>
      <c r="K28" s="6" t="n"/>
    </row>
    <row r="29">
      <c r="A29">
        <f>IF(Nota!A29="","",Nota!A29)</f>
        <v/>
      </c>
      <c r="B29">
        <f>IF(Nota!A29="","",Nota!C29)</f>
        <v/>
      </c>
      <c r="C29" s="5">
        <f>IF(Nota!A29="","",Nota!D29)</f>
        <v/>
      </c>
      <c r="D29" s="5">
        <f>IF(Nota!A29="","",SUMIFS(Recebimento!D:D,Recebimento!B:B,Nota!A29,Recebimento!C:C,Nota!C29))</f>
        <v/>
      </c>
      <c r="E29" s="6">
        <f>IF(Nota!A29="","",Nota!E29)</f>
        <v/>
      </c>
      <c r="F29" s="6">
        <f>IF(Nota!A29="","",IFERROR(INDEX(Contrato!C:C,MATCH(Nota!C29,Contrato!A:A,0)),"sem contrato"))</f>
        <v/>
      </c>
      <c r="G29">
        <f>IF(Nota!A29="","",COUNTIFS(Nota!A:A,Nota!A29,Nota!C:C,Nota!C29))</f>
        <v/>
      </c>
      <c r="H29">
        <f>IF(Nota!A29="","",IF(G29&gt;1,IF(SUMIFS(Nota!D:D,Nota!A:A,Nota!A29,Nota!C:C,Nota!C29)&gt;D29,"Cobrança em dobro (item repetido na nota)","Item repetido, quantidade bate"),IF(D29&lt;C29,"Quantidade que não chegou",IF(AND(ISNUMBER(F29),E29&gt;F29*(1+IFERROR(INDEX(Contrato!D:D,MATCH(B29,Contrato!A:A,0)),0)/100)),"Preço acima do contrato","OK"))))</f>
        <v/>
      </c>
      <c r="I29" s="6">
        <f>IF(OR(Nota!A29="",H29="OK",H29="Item repetido, quantidade bate"),"",IF(H29="Quantidade que não chegou",(C29-D29)*E29,IF(H29="Preço acima do contrato",(E29-F29)*C29,IF(AND(LEFT(H29,8)="Cobrança",COUNTIFS(Nota!A$2:A29,Nota!A29,Nota!C$2:C29,Nota!C29)=G29),(SUMIFS(Nota!D:D,Nota!A:A,Nota!A29,Nota!C:C,Nota!C29)-D29)*E29,0))))</f>
        <v/>
      </c>
      <c r="K29" s="6" t="n"/>
    </row>
    <row r="30">
      <c r="A30">
        <f>IF(Nota!A30="","",Nota!A30)</f>
        <v/>
      </c>
      <c r="B30">
        <f>IF(Nota!A30="","",Nota!C30)</f>
        <v/>
      </c>
      <c r="C30" s="5">
        <f>IF(Nota!A30="","",Nota!D30)</f>
        <v/>
      </c>
      <c r="D30" s="5">
        <f>IF(Nota!A30="","",SUMIFS(Recebimento!D:D,Recebimento!B:B,Nota!A30,Recebimento!C:C,Nota!C30))</f>
        <v/>
      </c>
      <c r="E30" s="6">
        <f>IF(Nota!A30="","",Nota!E30)</f>
        <v/>
      </c>
      <c r="F30" s="6">
        <f>IF(Nota!A30="","",IFERROR(INDEX(Contrato!C:C,MATCH(Nota!C30,Contrato!A:A,0)),"sem contrato"))</f>
        <v/>
      </c>
      <c r="G30">
        <f>IF(Nota!A30="","",COUNTIFS(Nota!A:A,Nota!A30,Nota!C:C,Nota!C30))</f>
        <v/>
      </c>
      <c r="H30">
        <f>IF(Nota!A30="","",IF(G30&gt;1,IF(SUMIFS(Nota!D:D,Nota!A:A,Nota!A30,Nota!C:C,Nota!C30)&gt;D30,"Cobrança em dobro (item repetido na nota)","Item repetido, quantidade bate"),IF(D30&lt;C30,"Quantidade que não chegou",IF(AND(ISNUMBER(F30),E30&gt;F30*(1+IFERROR(INDEX(Contrato!D:D,MATCH(B30,Contrato!A:A,0)),0)/100)),"Preço acima do contrato","OK"))))</f>
        <v/>
      </c>
      <c r="I30" s="6">
        <f>IF(OR(Nota!A30="",H30="OK",H30="Item repetido, quantidade bate"),"",IF(H30="Quantidade que não chegou",(C30-D30)*E30,IF(H30="Preço acima do contrato",(E30-F30)*C30,IF(AND(LEFT(H30,8)="Cobrança",COUNTIFS(Nota!A$2:A30,Nota!A30,Nota!C$2:C30,Nota!C30)=G30),(SUMIFS(Nota!D:D,Nota!A:A,Nota!A30,Nota!C:C,Nota!C30)-D30)*E30,0))))</f>
        <v/>
      </c>
      <c r="K30" s="6" t="n"/>
    </row>
    <row r="31">
      <c r="A31">
        <f>IF(Nota!A31="","",Nota!A31)</f>
        <v/>
      </c>
      <c r="B31">
        <f>IF(Nota!A31="","",Nota!C31)</f>
        <v/>
      </c>
      <c r="C31" s="5">
        <f>IF(Nota!A31="","",Nota!D31)</f>
        <v/>
      </c>
      <c r="D31" s="5">
        <f>IF(Nota!A31="","",SUMIFS(Recebimento!D:D,Recebimento!B:B,Nota!A31,Recebimento!C:C,Nota!C31))</f>
        <v/>
      </c>
      <c r="E31" s="6">
        <f>IF(Nota!A31="","",Nota!E31)</f>
        <v/>
      </c>
      <c r="F31" s="6">
        <f>IF(Nota!A31="","",IFERROR(INDEX(Contrato!C:C,MATCH(Nota!C31,Contrato!A:A,0)),"sem contrato"))</f>
        <v/>
      </c>
      <c r="G31">
        <f>IF(Nota!A31="","",COUNTIFS(Nota!A:A,Nota!A31,Nota!C:C,Nota!C31))</f>
        <v/>
      </c>
      <c r="H31">
        <f>IF(Nota!A31="","",IF(G31&gt;1,IF(SUMIFS(Nota!D:D,Nota!A:A,Nota!A31,Nota!C:C,Nota!C31)&gt;D31,"Cobrança em dobro (item repetido na nota)","Item repetido, quantidade bate"),IF(D31&lt;C31,"Quantidade que não chegou",IF(AND(ISNUMBER(F31),E31&gt;F31*(1+IFERROR(INDEX(Contrato!D:D,MATCH(B31,Contrato!A:A,0)),0)/100)),"Preço acima do contrato","OK"))))</f>
        <v/>
      </c>
      <c r="I31" s="6">
        <f>IF(OR(Nota!A31="",H31="OK",H31="Item repetido, quantidade bate"),"",IF(H31="Quantidade que não chegou",(C31-D31)*E31,IF(H31="Preço acima do contrato",(E31-F31)*C31,IF(AND(LEFT(H31,8)="Cobrança",COUNTIFS(Nota!A$2:A31,Nota!A31,Nota!C$2:C31,Nota!C31)=G31),(SUMIFS(Nota!D:D,Nota!A:A,Nota!A31,Nota!C:C,Nota!C31)-D31)*E31,0))))</f>
        <v/>
      </c>
      <c r="K31" s="6" t="n"/>
    </row>
    <row r="32">
      <c r="A32">
        <f>IF(Nota!A32="","",Nota!A32)</f>
        <v/>
      </c>
      <c r="B32">
        <f>IF(Nota!A32="","",Nota!C32)</f>
        <v/>
      </c>
      <c r="C32" s="5">
        <f>IF(Nota!A32="","",Nota!D32)</f>
        <v/>
      </c>
      <c r="D32" s="5">
        <f>IF(Nota!A32="","",SUMIFS(Recebimento!D:D,Recebimento!B:B,Nota!A32,Recebimento!C:C,Nota!C32))</f>
        <v/>
      </c>
      <c r="E32" s="6">
        <f>IF(Nota!A32="","",Nota!E32)</f>
        <v/>
      </c>
      <c r="F32" s="6">
        <f>IF(Nota!A32="","",IFERROR(INDEX(Contrato!C:C,MATCH(Nota!C32,Contrato!A:A,0)),"sem contrato"))</f>
        <v/>
      </c>
      <c r="G32">
        <f>IF(Nota!A32="","",COUNTIFS(Nota!A:A,Nota!A32,Nota!C:C,Nota!C32))</f>
        <v/>
      </c>
      <c r="H32">
        <f>IF(Nota!A32="","",IF(G32&gt;1,IF(SUMIFS(Nota!D:D,Nota!A:A,Nota!A32,Nota!C:C,Nota!C32)&gt;D32,"Cobrança em dobro (item repetido na nota)","Item repetido, quantidade bate"),IF(D32&lt;C32,"Quantidade que não chegou",IF(AND(ISNUMBER(F32),E32&gt;F32*(1+IFERROR(INDEX(Contrato!D:D,MATCH(B32,Contrato!A:A,0)),0)/100)),"Preço acima do contrato","OK"))))</f>
        <v/>
      </c>
      <c r="I32" s="6">
        <f>IF(OR(Nota!A32="",H32="OK",H32="Item repetido, quantidade bate"),"",IF(H32="Quantidade que não chegou",(C32-D32)*E32,IF(H32="Preço acima do contrato",(E32-F32)*C32,IF(AND(LEFT(H32,8)="Cobrança",COUNTIFS(Nota!A$2:A32,Nota!A32,Nota!C$2:C32,Nota!C32)=G32),(SUMIFS(Nota!D:D,Nota!A:A,Nota!A32,Nota!C:C,Nota!C32)-D32)*E32,0))))</f>
        <v/>
      </c>
      <c r="K32" s="6" t="n"/>
    </row>
    <row r="33">
      <c r="A33">
        <f>IF(Nota!A33="","",Nota!A33)</f>
        <v/>
      </c>
      <c r="B33">
        <f>IF(Nota!A33="","",Nota!C33)</f>
        <v/>
      </c>
      <c r="C33" s="5">
        <f>IF(Nota!A33="","",Nota!D33)</f>
        <v/>
      </c>
      <c r="D33" s="5">
        <f>IF(Nota!A33="","",SUMIFS(Recebimento!D:D,Recebimento!B:B,Nota!A33,Recebimento!C:C,Nota!C33))</f>
        <v/>
      </c>
      <c r="E33" s="6">
        <f>IF(Nota!A33="","",Nota!E33)</f>
        <v/>
      </c>
      <c r="F33" s="6">
        <f>IF(Nota!A33="","",IFERROR(INDEX(Contrato!C:C,MATCH(Nota!C33,Contrato!A:A,0)),"sem contrato"))</f>
        <v/>
      </c>
      <c r="G33">
        <f>IF(Nota!A33="","",COUNTIFS(Nota!A:A,Nota!A33,Nota!C:C,Nota!C33))</f>
        <v/>
      </c>
      <c r="H33">
        <f>IF(Nota!A33="","",IF(G33&gt;1,IF(SUMIFS(Nota!D:D,Nota!A:A,Nota!A33,Nota!C:C,Nota!C33)&gt;D33,"Cobrança em dobro (item repetido na nota)","Item repetido, quantidade bate"),IF(D33&lt;C33,"Quantidade que não chegou",IF(AND(ISNUMBER(F33),E33&gt;F33*(1+IFERROR(INDEX(Contrato!D:D,MATCH(B33,Contrato!A:A,0)),0)/100)),"Preço acima do contrato","OK"))))</f>
        <v/>
      </c>
      <c r="I33" s="6">
        <f>IF(OR(Nota!A33="",H33="OK",H33="Item repetido, quantidade bate"),"",IF(H33="Quantidade que não chegou",(C33-D33)*E33,IF(H33="Preço acima do contrato",(E33-F33)*C33,IF(AND(LEFT(H33,8)="Cobrança",COUNTIFS(Nota!A$2:A33,Nota!A33,Nota!C$2:C33,Nota!C33)=G33),(SUMIFS(Nota!D:D,Nota!A:A,Nota!A33,Nota!C:C,Nota!C33)-D33)*E33,0))))</f>
        <v/>
      </c>
      <c r="K33" s="6" t="n"/>
    </row>
    <row r="34">
      <c r="A34">
        <f>IF(Nota!A34="","",Nota!A34)</f>
        <v/>
      </c>
      <c r="B34">
        <f>IF(Nota!A34="","",Nota!C34)</f>
        <v/>
      </c>
      <c r="C34" s="5">
        <f>IF(Nota!A34="","",Nota!D34)</f>
        <v/>
      </c>
      <c r="D34" s="5">
        <f>IF(Nota!A34="","",SUMIFS(Recebimento!D:D,Recebimento!B:B,Nota!A34,Recebimento!C:C,Nota!C34))</f>
        <v/>
      </c>
      <c r="E34" s="6">
        <f>IF(Nota!A34="","",Nota!E34)</f>
        <v/>
      </c>
      <c r="F34" s="6">
        <f>IF(Nota!A34="","",IFERROR(INDEX(Contrato!C:C,MATCH(Nota!C34,Contrato!A:A,0)),"sem contrato"))</f>
        <v/>
      </c>
      <c r="G34">
        <f>IF(Nota!A34="","",COUNTIFS(Nota!A:A,Nota!A34,Nota!C:C,Nota!C34))</f>
        <v/>
      </c>
      <c r="H34">
        <f>IF(Nota!A34="","",IF(G34&gt;1,IF(SUMIFS(Nota!D:D,Nota!A:A,Nota!A34,Nota!C:C,Nota!C34)&gt;D34,"Cobrança em dobro (item repetido na nota)","Item repetido, quantidade bate"),IF(D34&lt;C34,"Quantidade que não chegou",IF(AND(ISNUMBER(F34),E34&gt;F34*(1+IFERROR(INDEX(Contrato!D:D,MATCH(B34,Contrato!A:A,0)),0)/100)),"Preço acima do contrato","OK"))))</f>
        <v/>
      </c>
      <c r="I34" s="6">
        <f>IF(OR(Nota!A34="",H34="OK",H34="Item repetido, quantidade bate"),"",IF(H34="Quantidade que não chegou",(C34-D34)*E34,IF(H34="Preço acima do contrato",(E34-F34)*C34,IF(AND(LEFT(H34,8)="Cobrança",COUNTIFS(Nota!A$2:A34,Nota!A34,Nota!C$2:C34,Nota!C34)=G34),(SUMIFS(Nota!D:D,Nota!A:A,Nota!A34,Nota!C:C,Nota!C34)-D34)*E34,0))))</f>
        <v/>
      </c>
      <c r="K34" s="6" t="n"/>
    </row>
    <row r="35">
      <c r="A35">
        <f>IF(Nota!A35="","",Nota!A35)</f>
        <v/>
      </c>
      <c r="B35">
        <f>IF(Nota!A35="","",Nota!C35)</f>
        <v/>
      </c>
      <c r="C35" s="5">
        <f>IF(Nota!A35="","",Nota!D35)</f>
        <v/>
      </c>
      <c r="D35" s="5">
        <f>IF(Nota!A35="","",SUMIFS(Recebimento!D:D,Recebimento!B:B,Nota!A35,Recebimento!C:C,Nota!C35))</f>
        <v/>
      </c>
      <c r="E35" s="6">
        <f>IF(Nota!A35="","",Nota!E35)</f>
        <v/>
      </c>
      <c r="F35" s="6">
        <f>IF(Nota!A35="","",IFERROR(INDEX(Contrato!C:C,MATCH(Nota!C35,Contrato!A:A,0)),"sem contrato"))</f>
        <v/>
      </c>
      <c r="G35">
        <f>IF(Nota!A35="","",COUNTIFS(Nota!A:A,Nota!A35,Nota!C:C,Nota!C35))</f>
        <v/>
      </c>
      <c r="H35">
        <f>IF(Nota!A35="","",IF(G35&gt;1,IF(SUMIFS(Nota!D:D,Nota!A:A,Nota!A35,Nota!C:C,Nota!C35)&gt;D35,"Cobrança em dobro (item repetido na nota)","Item repetido, quantidade bate"),IF(D35&lt;C35,"Quantidade que não chegou",IF(AND(ISNUMBER(F35),E35&gt;F35*(1+IFERROR(INDEX(Contrato!D:D,MATCH(B35,Contrato!A:A,0)),0)/100)),"Preço acima do contrato","OK"))))</f>
        <v/>
      </c>
      <c r="I35" s="6">
        <f>IF(OR(Nota!A35="",H35="OK",H35="Item repetido, quantidade bate"),"",IF(H35="Quantidade que não chegou",(C35-D35)*E35,IF(H35="Preço acima do contrato",(E35-F35)*C35,IF(AND(LEFT(H35,8)="Cobrança",COUNTIFS(Nota!A$2:A35,Nota!A35,Nota!C$2:C35,Nota!C35)=G35),(SUMIFS(Nota!D:D,Nota!A:A,Nota!A35,Nota!C:C,Nota!C35)-D35)*E35,0))))</f>
        <v/>
      </c>
      <c r="K35" s="6" t="n"/>
    </row>
    <row r="36">
      <c r="A36">
        <f>IF(Nota!A36="","",Nota!A36)</f>
        <v/>
      </c>
      <c r="B36">
        <f>IF(Nota!A36="","",Nota!C36)</f>
        <v/>
      </c>
      <c r="C36" s="5">
        <f>IF(Nota!A36="","",Nota!D36)</f>
        <v/>
      </c>
      <c r="D36" s="5">
        <f>IF(Nota!A36="","",SUMIFS(Recebimento!D:D,Recebimento!B:B,Nota!A36,Recebimento!C:C,Nota!C36))</f>
        <v/>
      </c>
      <c r="E36" s="6">
        <f>IF(Nota!A36="","",Nota!E36)</f>
        <v/>
      </c>
      <c r="F36" s="6">
        <f>IF(Nota!A36="","",IFERROR(INDEX(Contrato!C:C,MATCH(Nota!C36,Contrato!A:A,0)),"sem contrato"))</f>
        <v/>
      </c>
      <c r="G36">
        <f>IF(Nota!A36="","",COUNTIFS(Nota!A:A,Nota!A36,Nota!C:C,Nota!C36))</f>
        <v/>
      </c>
      <c r="H36">
        <f>IF(Nota!A36="","",IF(G36&gt;1,IF(SUMIFS(Nota!D:D,Nota!A:A,Nota!A36,Nota!C:C,Nota!C36)&gt;D36,"Cobrança em dobro (item repetido na nota)","Item repetido, quantidade bate"),IF(D36&lt;C36,"Quantidade que não chegou",IF(AND(ISNUMBER(F36),E36&gt;F36*(1+IFERROR(INDEX(Contrato!D:D,MATCH(B36,Contrato!A:A,0)),0)/100)),"Preço acima do contrato","OK"))))</f>
        <v/>
      </c>
      <c r="I36" s="6">
        <f>IF(OR(Nota!A36="",H36="OK",H36="Item repetido, quantidade bate"),"",IF(H36="Quantidade que não chegou",(C36-D36)*E36,IF(H36="Preço acima do contrato",(E36-F36)*C36,IF(AND(LEFT(H36,8)="Cobrança",COUNTIFS(Nota!A$2:A36,Nota!A36,Nota!C$2:C36,Nota!C36)=G36),(SUMIFS(Nota!D:D,Nota!A:A,Nota!A36,Nota!C:C,Nota!C36)-D36)*E36,0))))</f>
        <v/>
      </c>
      <c r="K36" s="6" t="n"/>
    </row>
    <row r="37">
      <c r="A37">
        <f>IF(Nota!A37="","",Nota!A37)</f>
        <v/>
      </c>
      <c r="B37">
        <f>IF(Nota!A37="","",Nota!C37)</f>
        <v/>
      </c>
      <c r="C37" s="5">
        <f>IF(Nota!A37="","",Nota!D37)</f>
        <v/>
      </c>
      <c r="D37" s="5">
        <f>IF(Nota!A37="","",SUMIFS(Recebimento!D:D,Recebimento!B:B,Nota!A37,Recebimento!C:C,Nota!C37))</f>
        <v/>
      </c>
      <c r="E37" s="6">
        <f>IF(Nota!A37="","",Nota!E37)</f>
        <v/>
      </c>
      <c r="F37" s="6">
        <f>IF(Nota!A37="","",IFERROR(INDEX(Contrato!C:C,MATCH(Nota!C37,Contrato!A:A,0)),"sem contrato"))</f>
        <v/>
      </c>
      <c r="G37">
        <f>IF(Nota!A37="","",COUNTIFS(Nota!A:A,Nota!A37,Nota!C:C,Nota!C37))</f>
        <v/>
      </c>
      <c r="H37">
        <f>IF(Nota!A37="","",IF(G37&gt;1,IF(SUMIFS(Nota!D:D,Nota!A:A,Nota!A37,Nota!C:C,Nota!C37)&gt;D37,"Cobrança em dobro (item repetido na nota)","Item repetido, quantidade bate"),IF(D37&lt;C37,"Quantidade que não chegou",IF(AND(ISNUMBER(F37),E37&gt;F37*(1+IFERROR(INDEX(Contrato!D:D,MATCH(B37,Contrato!A:A,0)),0)/100)),"Preço acima do contrato","OK"))))</f>
        <v/>
      </c>
      <c r="I37" s="6">
        <f>IF(OR(Nota!A37="",H37="OK",H37="Item repetido, quantidade bate"),"",IF(H37="Quantidade que não chegou",(C37-D37)*E37,IF(H37="Preço acima do contrato",(E37-F37)*C37,IF(AND(LEFT(H37,8)="Cobrança",COUNTIFS(Nota!A$2:A37,Nota!A37,Nota!C$2:C37,Nota!C37)=G37),(SUMIFS(Nota!D:D,Nota!A:A,Nota!A37,Nota!C:C,Nota!C37)-D37)*E37,0))))</f>
        <v/>
      </c>
      <c r="K37" s="6" t="n"/>
    </row>
    <row r="38">
      <c r="A38">
        <f>IF(Nota!A38="","",Nota!A38)</f>
        <v/>
      </c>
      <c r="B38">
        <f>IF(Nota!A38="","",Nota!C38)</f>
        <v/>
      </c>
      <c r="C38" s="5">
        <f>IF(Nota!A38="","",Nota!D38)</f>
        <v/>
      </c>
      <c r="D38" s="5">
        <f>IF(Nota!A38="","",SUMIFS(Recebimento!D:D,Recebimento!B:B,Nota!A38,Recebimento!C:C,Nota!C38))</f>
        <v/>
      </c>
      <c r="E38" s="6">
        <f>IF(Nota!A38="","",Nota!E38)</f>
        <v/>
      </c>
      <c r="F38" s="6">
        <f>IF(Nota!A38="","",IFERROR(INDEX(Contrato!C:C,MATCH(Nota!C38,Contrato!A:A,0)),"sem contrato"))</f>
        <v/>
      </c>
      <c r="G38">
        <f>IF(Nota!A38="","",COUNTIFS(Nota!A:A,Nota!A38,Nota!C:C,Nota!C38))</f>
        <v/>
      </c>
      <c r="H38">
        <f>IF(Nota!A38="","",IF(G38&gt;1,IF(SUMIFS(Nota!D:D,Nota!A:A,Nota!A38,Nota!C:C,Nota!C38)&gt;D38,"Cobrança em dobro (item repetido na nota)","Item repetido, quantidade bate"),IF(D38&lt;C38,"Quantidade que não chegou",IF(AND(ISNUMBER(F38),E38&gt;F38*(1+IFERROR(INDEX(Contrato!D:D,MATCH(B38,Contrato!A:A,0)),0)/100)),"Preço acima do contrato","OK"))))</f>
        <v/>
      </c>
      <c r="I38" s="6">
        <f>IF(OR(Nota!A38="",H38="OK",H38="Item repetido, quantidade bate"),"",IF(H38="Quantidade que não chegou",(C38-D38)*E38,IF(H38="Preço acima do contrato",(E38-F38)*C38,IF(AND(LEFT(H38,8)="Cobrança",COUNTIFS(Nota!A$2:A38,Nota!A38,Nota!C$2:C38,Nota!C38)=G38),(SUMIFS(Nota!D:D,Nota!A:A,Nota!A38,Nota!C:C,Nota!C38)-D38)*E38,0))))</f>
        <v/>
      </c>
      <c r="K38" s="6" t="n"/>
    </row>
    <row r="39">
      <c r="A39">
        <f>IF(Nota!A39="","",Nota!A39)</f>
        <v/>
      </c>
      <c r="B39">
        <f>IF(Nota!A39="","",Nota!C39)</f>
        <v/>
      </c>
      <c r="C39" s="5">
        <f>IF(Nota!A39="","",Nota!D39)</f>
        <v/>
      </c>
      <c r="D39" s="5">
        <f>IF(Nota!A39="","",SUMIFS(Recebimento!D:D,Recebimento!B:B,Nota!A39,Recebimento!C:C,Nota!C39))</f>
        <v/>
      </c>
      <c r="E39" s="6">
        <f>IF(Nota!A39="","",Nota!E39)</f>
        <v/>
      </c>
      <c r="F39" s="6">
        <f>IF(Nota!A39="","",IFERROR(INDEX(Contrato!C:C,MATCH(Nota!C39,Contrato!A:A,0)),"sem contrato"))</f>
        <v/>
      </c>
      <c r="G39">
        <f>IF(Nota!A39="","",COUNTIFS(Nota!A:A,Nota!A39,Nota!C:C,Nota!C39))</f>
        <v/>
      </c>
      <c r="H39">
        <f>IF(Nota!A39="","",IF(G39&gt;1,IF(SUMIFS(Nota!D:D,Nota!A:A,Nota!A39,Nota!C:C,Nota!C39)&gt;D39,"Cobrança em dobro (item repetido na nota)","Item repetido, quantidade bate"),IF(D39&lt;C39,"Quantidade que não chegou",IF(AND(ISNUMBER(F39),E39&gt;F39*(1+IFERROR(INDEX(Contrato!D:D,MATCH(B39,Contrato!A:A,0)),0)/100)),"Preço acima do contrato","OK"))))</f>
        <v/>
      </c>
      <c r="I39" s="6">
        <f>IF(OR(Nota!A39="",H39="OK",H39="Item repetido, quantidade bate"),"",IF(H39="Quantidade que não chegou",(C39-D39)*E39,IF(H39="Preço acima do contrato",(E39-F39)*C39,IF(AND(LEFT(H39,8)="Cobrança",COUNTIFS(Nota!A$2:A39,Nota!A39,Nota!C$2:C39,Nota!C39)=G39),(SUMIFS(Nota!D:D,Nota!A:A,Nota!A39,Nota!C:C,Nota!C39)-D39)*E39,0))))</f>
        <v/>
      </c>
      <c r="K39" s="6" t="n"/>
    </row>
    <row r="40">
      <c r="A40">
        <f>IF(Nota!A40="","",Nota!A40)</f>
        <v/>
      </c>
      <c r="B40">
        <f>IF(Nota!A40="","",Nota!C40)</f>
        <v/>
      </c>
      <c r="C40" s="5">
        <f>IF(Nota!A40="","",Nota!D40)</f>
        <v/>
      </c>
      <c r="D40" s="5">
        <f>IF(Nota!A40="","",SUMIFS(Recebimento!D:D,Recebimento!B:B,Nota!A40,Recebimento!C:C,Nota!C40))</f>
        <v/>
      </c>
      <c r="E40" s="6">
        <f>IF(Nota!A40="","",Nota!E40)</f>
        <v/>
      </c>
      <c r="F40" s="6">
        <f>IF(Nota!A40="","",IFERROR(INDEX(Contrato!C:C,MATCH(Nota!C40,Contrato!A:A,0)),"sem contrato"))</f>
        <v/>
      </c>
      <c r="G40">
        <f>IF(Nota!A40="","",COUNTIFS(Nota!A:A,Nota!A40,Nota!C:C,Nota!C40))</f>
        <v/>
      </c>
      <c r="H40">
        <f>IF(Nota!A40="","",IF(G40&gt;1,IF(SUMIFS(Nota!D:D,Nota!A:A,Nota!A40,Nota!C:C,Nota!C40)&gt;D40,"Cobrança em dobro (item repetido na nota)","Item repetido, quantidade bate"),IF(D40&lt;C40,"Quantidade que não chegou",IF(AND(ISNUMBER(F40),E40&gt;F40*(1+IFERROR(INDEX(Contrato!D:D,MATCH(B40,Contrato!A:A,0)),0)/100)),"Preço acima do contrato","OK"))))</f>
        <v/>
      </c>
      <c r="I40" s="6">
        <f>IF(OR(Nota!A40="",H40="OK",H40="Item repetido, quantidade bate"),"",IF(H40="Quantidade que não chegou",(C40-D40)*E40,IF(H40="Preço acima do contrato",(E40-F40)*C40,IF(AND(LEFT(H40,8)="Cobrança",COUNTIFS(Nota!A$2:A40,Nota!A40,Nota!C$2:C40,Nota!C40)=G40),(SUMIFS(Nota!D:D,Nota!A:A,Nota!A40,Nota!C:C,Nota!C40)-D40)*E40,0))))</f>
        <v/>
      </c>
      <c r="K40" s="6" t="n"/>
    </row>
    <row r="41">
      <c r="A41">
        <f>IF(Nota!A41="","",Nota!A41)</f>
        <v/>
      </c>
      <c r="B41">
        <f>IF(Nota!A41="","",Nota!C41)</f>
        <v/>
      </c>
      <c r="C41" s="5">
        <f>IF(Nota!A41="","",Nota!D41)</f>
        <v/>
      </c>
      <c r="D41" s="5">
        <f>IF(Nota!A41="","",SUMIFS(Recebimento!D:D,Recebimento!B:B,Nota!A41,Recebimento!C:C,Nota!C41))</f>
        <v/>
      </c>
      <c r="E41" s="6">
        <f>IF(Nota!A41="","",Nota!E41)</f>
        <v/>
      </c>
      <c r="F41" s="6">
        <f>IF(Nota!A41="","",IFERROR(INDEX(Contrato!C:C,MATCH(Nota!C41,Contrato!A:A,0)),"sem contrato"))</f>
        <v/>
      </c>
      <c r="G41">
        <f>IF(Nota!A41="","",COUNTIFS(Nota!A:A,Nota!A41,Nota!C:C,Nota!C41))</f>
        <v/>
      </c>
      <c r="H41">
        <f>IF(Nota!A41="","",IF(G41&gt;1,IF(SUMIFS(Nota!D:D,Nota!A:A,Nota!A41,Nota!C:C,Nota!C41)&gt;D41,"Cobrança em dobro (item repetido na nota)","Item repetido, quantidade bate"),IF(D41&lt;C41,"Quantidade que não chegou",IF(AND(ISNUMBER(F41),E41&gt;F41*(1+IFERROR(INDEX(Contrato!D:D,MATCH(B41,Contrato!A:A,0)),0)/100)),"Preço acima do contrato","OK"))))</f>
        <v/>
      </c>
      <c r="I41" s="6">
        <f>IF(OR(Nota!A41="",H41="OK",H41="Item repetido, quantidade bate"),"",IF(H41="Quantidade que não chegou",(C41-D41)*E41,IF(H41="Preço acima do contrato",(E41-F41)*C41,IF(AND(LEFT(H41,8)="Cobrança",COUNTIFS(Nota!A$2:A41,Nota!A41,Nota!C$2:C41,Nota!C41)=G41),(SUMIFS(Nota!D:D,Nota!A:A,Nota!A41,Nota!C:C,Nota!C41)-D41)*E41,0))))</f>
        <v/>
      </c>
      <c r="K41" s="6" t="n"/>
    </row>
    <row r="42">
      <c r="A42">
        <f>IF(Nota!A42="","",Nota!A42)</f>
        <v/>
      </c>
      <c r="B42">
        <f>IF(Nota!A42="","",Nota!C42)</f>
        <v/>
      </c>
      <c r="C42" s="5">
        <f>IF(Nota!A42="","",Nota!D42)</f>
        <v/>
      </c>
      <c r="D42" s="5">
        <f>IF(Nota!A42="","",SUMIFS(Recebimento!D:D,Recebimento!B:B,Nota!A42,Recebimento!C:C,Nota!C42))</f>
        <v/>
      </c>
      <c r="E42" s="6">
        <f>IF(Nota!A42="","",Nota!E42)</f>
        <v/>
      </c>
      <c r="F42" s="6">
        <f>IF(Nota!A42="","",IFERROR(INDEX(Contrato!C:C,MATCH(Nota!C42,Contrato!A:A,0)),"sem contrato"))</f>
        <v/>
      </c>
      <c r="G42">
        <f>IF(Nota!A42="","",COUNTIFS(Nota!A:A,Nota!A42,Nota!C:C,Nota!C42))</f>
        <v/>
      </c>
      <c r="H42">
        <f>IF(Nota!A42="","",IF(G42&gt;1,IF(SUMIFS(Nota!D:D,Nota!A:A,Nota!A42,Nota!C:C,Nota!C42)&gt;D42,"Cobrança em dobro (item repetido na nota)","Item repetido, quantidade bate"),IF(D42&lt;C42,"Quantidade que não chegou",IF(AND(ISNUMBER(F42),E42&gt;F42*(1+IFERROR(INDEX(Contrato!D:D,MATCH(B42,Contrato!A:A,0)),0)/100)),"Preço acima do contrato","OK"))))</f>
        <v/>
      </c>
      <c r="I42" s="6">
        <f>IF(OR(Nota!A42="",H42="OK",H42="Item repetido, quantidade bate"),"",IF(H42="Quantidade que não chegou",(C42-D42)*E42,IF(H42="Preço acima do contrato",(E42-F42)*C42,IF(AND(LEFT(H42,8)="Cobrança",COUNTIFS(Nota!A$2:A42,Nota!A42,Nota!C$2:C42,Nota!C42)=G42),(SUMIFS(Nota!D:D,Nota!A:A,Nota!A42,Nota!C:C,Nota!C42)-D42)*E42,0))))</f>
        <v/>
      </c>
      <c r="K42" s="6" t="n"/>
    </row>
    <row r="43">
      <c r="A43">
        <f>IF(Nota!A43="","",Nota!A43)</f>
        <v/>
      </c>
      <c r="B43">
        <f>IF(Nota!A43="","",Nota!C43)</f>
        <v/>
      </c>
      <c r="C43" s="5">
        <f>IF(Nota!A43="","",Nota!D43)</f>
        <v/>
      </c>
      <c r="D43" s="5">
        <f>IF(Nota!A43="","",SUMIFS(Recebimento!D:D,Recebimento!B:B,Nota!A43,Recebimento!C:C,Nota!C43))</f>
        <v/>
      </c>
      <c r="E43" s="6">
        <f>IF(Nota!A43="","",Nota!E43)</f>
        <v/>
      </c>
      <c r="F43" s="6">
        <f>IF(Nota!A43="","",IFERROR(INDEX(Contrato!C:C,MATCH(Nota!C43,Contrato!A:A,0)),"sem contrato"))</f>
        <v/>
      </c>
      <c r="G43">
        <f>IF(Nota!A43="","",COUNTIFS(Nota!A:A,Nota!A43,Nota!C:C,Nota!C43))</f>
        <v/>
      </c>
      <c r="H43">
        <f>IF(Nota!A43="","",IF(G43&gt;1,IF(SUMIFS(Nota!D:D,Nota!A:A,Nota!A43,Nota!C:C,Nota!C43)&gt;D43,"Cobrança em dobro (item repetido na nota)","Item repetido, quantidade bate"),IF(D43&lt;C43,"Quantidade que não chegou",IF(AND(ISNUMBER(F43),E43&gt;F43*(1+IFERROR(INDEX(Contrato!D:D,MATCH(B43,Contrato!A:A,0)),0)/100)),"Preço acima do contrato","OK"))))</f>
        <v/>
      </c>
      <c r="I43" s="6">
        <f>IF(OR(Nota!A43="",H43="OK",H43="Item repetido, quantidade bate"),"",IF(H43="Quantidade que não chegou",(C43-D43)*E43,IF(H43="Preço acima do contrato",(E43-F43)*C43,IF(AND(LEFT(H43,8)="Cobrança",COUNTIFS(Nota!A$2:A43,Nota!A43,Nota!C$2:C43,Nota!C43)=G43),(SUMIFS(Nota!D:D,Nota!A:A,Nota!A43,Nota!C:C,Nota!C43)-D43)*E43,0))))</f>
        <v/>
      </c>
      <c r="K43" s="6" t="n"/>
    </row>
    <row r="44">
      <c r="A44">
        <f>IF(Nota!A44="","",Nota!A44)</f>
        <v/>
      </c>
      <c r="B44">
        <f>IF(Nota!A44="","",Nota!C44)</f>
        <v/>
      </c>
      <c r="C44" s="5">
        <f>IF(Nota!A44="","",Nota!D44)</f>
        <v/>
      </c>
      <c r="D44" s="5">
        <f>IF(Nota!A44="","",SUMIFS(Recebimento!D:D,Recebimento!B:B,Nota!A44,Recebimento!C:C,Nota!C44))</f>
        <v/>
      </c>
      <c r="E44" s="6">
        <f>IF(Nota!A44="","",Nota!E44)</f>
        <v/>
      </c>
      <c r="F44" s="6">
        <f>IF(Nota!A44="","",IFERROR(INDEX(Contrato!C:C,MATCH(Nota!C44,Contrato!A:A,0)),"sem contrato"))</f>
        <v/>
      </c>
      <c r="G44">
        <f>IF(Nota!A44="","",COUNTIFS(Nota!A:A,Nota!A44,Nota!C:C,Nota!C44))</f>
        <v/>
      </c>
      <c r="H44">
        <f>IF(Nota!A44="","",IF(G44&gt;1,IF(SUMIFS(Nota!D:D,Nota!A:A,Nota!A44,Nota!C:C,Nota!C44)&gt;D44,"Cobrança em dobro (item repetido na nota)","Item repetido, quantidade bate"),IF(D44&lt;C44,"Quantidade que não chegou",IF(AND(ISNUMBER(F44),E44&gt;F44*(1+IFERROR(INDEX(Contrato!D:D,MATCH(B44,Contrato!A:A,0)),0)/100)),"Preço acima do contrato","OK"))))</f>
        <v/>
      </c>
      <c r="I44" s="6">
        <f>IF(OR(Nota!A44="",H44="OK",H44="Item repetido, quantidade bate"),"",IF(H44="Quantidade que não chegou",(C44-D44)*E44,IF(H44="Preço acima do contrato",(E44-F44)*C44,IF(AND(LEFT(H44,8)="Cobrança",COUNTIFS(Nota!A$2:A44,Nota!A44,Nota!C$2:C44,Nota!C44)=G44),(SUMIFS(Nota!D:D,Nota!A:A,Nota!A44,Nota!C:C,Nota!C44)-D44)*E44,0))))</f>
        <v/>
      </c>
      <c r="K44" s="6" t="n"/>
    </row>
    <row r="45">
      <c r="A45">
        <f>IF(Nota!A45="","",Nota!A45)</f>
        <v/>
      </c>
      <c r="B45">
        <f>IF(Nota!A45="","",Nota!C45)</f>
        <v/>
      </c>
      <c r="C45" s="5">
        <f>IF(Nota!A45="","",Nota!D45)</f>
        <v/>
      </c>
      <c r="D45" s="5">
        <f>IF(Nota!A45="","",SUMIFS(Recebimento!D:D,Recebimento!B:B,Nota!A45,Recebimento!C:C,Nota!C45))</f>
        <v/>
      </c>
      <c r="E45" s="6">
        <f>IF(Nota!A45="","",Nota!E45)</f>
        <v/>
      </c>
      <c r="F45" s="6">
        <f>IF(Nota!A45="","",IFERROR(INDEX(Contrato!C:C,MATCH(Nota!C45,Contrato!A:A,0)),"sem contrato"))</f>
        <v/>
      </c>
      <c r="G45">
        <f>IF(Nota!A45="","",COUNTIFS(Nota!A:A,Nota!A45,Nota!C:C,Nota!C45))</f>
        <v/>
      </c>
      <c r="H45">
        <f>IF(Nota!A45="","",IF(G45&gt;1,IF(SUMIFS(Nota!D:D,Nota!A:A,Nota!A45,Nota!C:C,Nota!C45)&gt;D45,"Cobrança em dobro (item repetido na nota)","Item repetido, quantidade bate"),IF(D45&lt;C45,"Quantidade que não chegou",IF(AND(ISNUMBER(F45),E45&gt;F45*(1+IFERROR(INDEX(Contrato!D:D,MATCH(B45,Contrato!A:A,0)),0)/100)),"Preço acima do contrato","OK"))))</f>
        <v/>
      </c>
      <c r="I45" s="6">
        <f>IF(OR(Nota!A45="",H45="OK",H45="Item repetido, quantidade bate"),"",IF(H45="Quantidade que não chegou",(C45-D45)*E45,IF(H45="Preço acima do contrato",(E45-F45)*C45,IF(AND(LEFT(H45,8)="Cobrança",COUNTIFS(Nota!A$2:A45,Nota!A45,Nota!C$2:C45,Nota!C45)=G45),(SUMIFS(Nota!D:D,Nota!A:A,Nota!A45,Nota!C:C,Nota!C45)-D45)*E45,0))))</f>
        <v/>
      </c>
      <c r="K45" s="6" t="n"/>
    </row>
    <row r="46">
      <c r="A46">
        <f>IF(Nota!A46="","",Nota!A46)</f>
        <v/>
      </c>
      <c r="B46">
        <f>IF(Nota!A46="","",Nota!C46)</f>
        <v/>
      </c>
      <c r="C46" s="5">
        <f>IF(Nota!A46="","",Nota!D46)</f>
        <v/>
      </c>
      <c r="D46" s="5">
        <f>IF(Nota!A46="","",SUMIFS(Recebimento!D:D,Recebimento!B:B,Nota!A46,Recebimento!C:C,Nota!C46))</f>
        <v/>
      </c>
      <c r="E46" s="6">
        <f>IF(Nota!A46="","",Nota!E46)</f>
        <v/>
      </c>
      <c r="F46" s="6">
        <f>IF(Nota!A46="","",IFERROR(INDEX(Contrato!C:C,MATCH(Nota!C46,Contrato!A:A,0)),"sem contrato"))</f>
        <v/>
      </c>
      <c r="G46">
        <f>IF(Nota!A46="","",COUNTIFS(Nota!A:A,Nota!A46,Nota!C:C,Nota!C46))</f>
        <v/>
      </c>
      <c r="H46">
        <f>IF(Nota!A46="","",IF(G46&gt;1,IF(SUMIFS(Nota!D:D,Nota!A:A,Nota!A46,Nota!C:C,Nota!C46)&gt;D46,"Cobrança em dobro (item repetido na nota)","Item repetido, quantidade bate"),IF(D46&lt;C46,"Quantidade que não chegou",IF(AND(ISNUMBER(F46),E46&gt;F46*(1+IFERROR(INDEX(Contrato!D:D,MATCH(B46,Contrato!A:A,0)),0)/100)),"Preço acima do contrato","OK"))))</f>
        <v/>
      </c>
      <c r="I46" s="6">
        <f>IF(OR(Nota!A46="",H46="OK",H46="Item repetido, quantidade bate"),"",IF(H46="Quantidade que não chegou",(C46-D46)*E46,IF(H46="Preço acima do contrato",(E46-F46)*C46,IF(AND(LEFT(H46,8)="Cobrança",COUNTIFS(Nota!A$2:A46,Nota!A46,Nota!C$2:C46,Nota!C46)=G46),(SUMIFS(Nota!D:D,Nota!A:A,Nota!A46,Nota!C:C,Nota!C46)-D46)*E46,0))))</f>
        <v/>
      </c>
      <c r="K46" s="6" t="n"/>
    </row>
    <row r="47">
      <c r="A47">
        <f>IF(Nota!A47="","",Nota!A47)</f>
        <v/>
      </c>
      <c r="B47">
        <f>IF(Nota!A47="","",Nota!C47)</f>
        <v/>
      </c>
      <c r="C47" s="5">
        <f>IF(Nota!A47="","",Nota!D47)</f>
        <v/>
      </c>
      <c r="D47" s="5">
        <f>IF(Nota!A47="","",SUMIFS(Recebimento!D:D,Recebimento!B:B,Nota!A47,Recebimento!C:C,Nota!C47))</f>
        <v/>
      </c>
      <c r="E47" s="6">
        <f>IF(Nota!A47="","",Nota!E47)</f>
        <v/>
      </c>
      <c r="F47" s="6">
        <f>IF(Nota!A47="","",IFERROR(INDEX(Contrato!C:C,MATCH(Nota!C47,Contrato!A:A,0)),"sem contrato"))</f>
        <v/>
      </c>
      <c r="G47">
        <f>IF(Nota!A47="","",COUNTIFS(Nota!A:A,Nota!A47,Nota!C:C,Nota!C47))</f>
        <v/>
      </c>
      <c r="H47">
        <f>IF(Nota!A47="","",IF(G47&gt;1,IF(SUMIFS(Nota!D:D,Nota!A:A,Nota!A47,Nota!C:C,Nota!C47)&gt;D47,"Cobrança em dobro (item repetido na nota)","Item repetido, quantidade bate"),IF(D47&lt;C47,"Quantidade que não chegou",IF(AND(ISNUMBER(F47),E47&gt;F47*(1+IFERROR(INDEX(Contrato!D:D,MATCH(B47,Contrato!A:A,0)),0)/100)),"Preço acima do contrato","OK"))))</f>
        <v/>
      </c>
      <c r="I47" s="6">
        <f>IF(OR(Nota!A47="",H47="OK",H47="Item repetido, quantidade bate"),"",IF(H47="Quantidade que não chegou",(C47-D47)*E47,IF(H47="Preço acima do contrato",(E47-F47)*C47,IF(AND(LEFT(H47,8)="Cobrança",COUNTIFS(Nota!A$2:A47,Nota!A47,Nota!C$2:C47,Nota!C47)=G47),(SUMIFS(Nota!D:D,Nota!A:A,Nota!A47,Nota!C:C,Nota!C47)-D47)*E47,0))))</f>
        <v/>
      </c>
      <c r="K47" s="6" t="n"/>
    </row>
    <row r="48">
      <c r="A48">
        <f>IF(Nota!A48="","",Nota!A48)</f>
        <v/>
      </c>
      <c r="B48">
        <f>IF(Nota!A48="","",Nota!C48)</f>
        <v/>
      </c>
      <c r="C48" s="5">
        <f>IF(Nota!A48="","",Nota!D48)</f>
        <v/>
      </c>
      <c r="D48" s="5">
        <f>IF(Nota!A48="","",SUMIFS(Recebimento!D:D,Recebimento!B:B,Nota!A48,Recebimento!C:C,Nota!C48))</f>
        <v/>
      </c>
      <c r="E48" s="6">
        <f>IF(Nota!A48="","",Nota!E48)</f>
        <v/>
      </c>
      <c r="F48" s="6">
        <f>IF(Nota!A48="","",IFERROR(INDEX(Contrato!C:C,MATCH(Nota!C48,Contrato!A:A,0)),"sem contrato"))</f>
        <v/>
      </c>
      <c r="G48">
        <f>IF(Nota!A48="","",COUNTIFS(Nota!A:A,Nota!A48,Nota!C:C,Nota!C48))</f>
        <v/>
      </c>
      <c r="H48">
        <f>IF(Nota!A48="","",IF(G48&gt;1,IF(SUMIFS(Nota!D:D,Nota!A:A,Nota!A48,Nota!C:C,Nota!C48)&gt;D48,"Cobrança em dobro (item repetido na nota)","Item repetido, quantidade bate"),IF(D48&lt;C48,"Quantidade que não chegou",IF(AND(ISNUMBER(F48),E48&gt;F48*(1+IFERROR(INDEX(Contrato!D:D,MATCH(B48,Contrato!A:A,0)),0)/100)),"Preço acima do contrato","OK"))))</f>
        <v/>
      </c>
      <c r="I48" s="6">
        <f>IF(OR(Nota!A48="",H48="OK",H48="Item repetido, quantidade bate"),"",IF(H48="Quantidade que não chegou",(C48-D48)*E48,IF(H48="Preço acima do contrato",(E48-F48)*C48,IF(AND(LEFT(H48,8)="Cobrança",COUNTIFS(Nota!A$2:A48,Nota!A48,Nota!C$2:C48,Nota!C48)=G48),(SUMIFS(Nota!D:D,Nota!A:A,Nota!A48,Nota!C:C,Nota!C48)-D48)*E48,0))))</f>
        <v/>
      </c>
      <c r="K48" s="6" t="n"/>
    </row>
    <row r="49">
      <c r="A49">
        <f>IF(Nota!A49="","",Nota!A49)</f>
        <v/>
      </c>
      <c r="B49">
        <f>IF(Nota!A49="","",Nota!C49)</f>
        <v/>
      </c>
      <c r="C49" s="5">
        <f>IF(Nota!A49="","",Nota!D49)</f>
        <v/>
      </c>
      <c r="D49" s="5">
        <f>IF(Nota!A49="","",SUMIFS(Recebimento!D:D,Recebimento!B:B,Nota!A49,Recebimento!C:C,Nota!C49))</f>
        <v/>
      </c>
      <c r="E49" s="6">
        <f>IF(Nota!A49="","",Nota!E49)</f>
        <v/>
      </c>
      <c r="F49" s="6">
        <f>IF(Nota!A49="","",IFERROR(INDEX(Contrato!C:C,MATCH(Nota!C49,Contrato!A:A,0)),"sem contrato"))</f>
        <v/>
      </c>
      <c r="G49">
        <f>IF(Nota!A49="","",COUNTIFS(Nota!A:A,Nota!A49,Nota!C:C,Nota!C49))</f>
        <v/>
      </c>
      <c r="H49">
        <f>IF(Nota!A49="","",IF(G49&gt;1,IF(SUMIFS(Nota!D:D,Nota!A:A,Nota!A49,Nota!C:C,Nota!C49)&gt;D49,"Cobrança em dobro (item repetido na nota)","Item repetido, quantidade bate"),IF(D49&lt;C49,"Quantidade que não chegou",IF(AND(ISNUMBER(F49),E49&gt;F49*(1+IFERROR(INDEX(Contrato!D:D,MATCH(B49,Contrato!A:A,0)),0)/100)),"Preço acima do contrato","OK"))))</f>
        <v/>
      </c>
      <c r="I49" s="6">
        <f>IF(OR(Nota!A49="",H49="OK",H49="Item repetido, quantidade bate"),"",IF(H49="Quantidade que não chegou",(C49-D49)*E49,IF(H49="Preço acima do contrato",(E49-F49)*C49,IF(AND(LEFT(H49,8)="Cobrança",COUNTIFS(Nota!A$2:A49,Nota!A49,Nota!C$2:C49,Nota!C49)=G49),(SUMIFS(Nota!D:D,Nota!A:A,Nota!A49,Nota!C:C,Nota!C49)-D49)*E49,0))))</f>
        <v/>
      </c>
      <c r="K49" s="6" t="n"/>
    </row>
    <row r="50">
      <c r="A50">
        <f>IF(Nota!A50="","",Nota!A50)</f>
        <v/>
      </c>
      <c r="B50">
        <f>IF(Nota!A50="","",Nota!C50)</f>
        <v/>
      </c>
      <c r="C50" s="5">
        <f>IF(Nota!A50="","",Nota!D50)</f>
        <v/>
      </c>
      <c r="D50" s="5">
        <f>IF(Nota!A50="","",SUMIFS(Recebimento!D:D,Recebimento!B:B,Nota!A50,Recebimento!C:C,Nota!C50))</f>
        <v/>
      </c>
      <c r="E50" s="6">
        <f>IF(Nota!A50="","",Nota!E50)</f>
        <v/>
      </c>
      <c r="F50" s="6">
        <f>IF(Nota!A50="","",IFERROR(INDEX(Contrato!C:C,MATCH(Nota!C50,Contrato!A:A,0)),"sem contrato"))</f>
        <v/>
      </c>
      <c r="G50">
        <f>IF(Nota!A50="","",COUNTIFS(Nota!A:A,Nota!A50,Nota!C:C,Nota!C50))</f>
        <v/>
      </c>
      <c r="H50">
        <f>IF(Nota!A50="","",IF(G50&gt;1,IF(SUMIFS(Nota!D:D,Nota!A:A,Nota!A50,Nota!C:C,Nota!C50)&gt;D50,"Cobrança em dobro (item repetido na nota)","Item repetido, quantidade bate"),IF(D50&lt;C50,"Quantidade que não chegou",IF(AND(ISNUMBER(F50),E50&gt;F50*(1+IFERROR(INDEX(Contrato!D:D,MATCH(B50,Contrato!A:A,0)),0)/100)),"Preço acima do contrato","OK"))))</f>
        <v/>
      </c>
      <c r="I50" s="6">
        <f>IF(OR(Nota!A50="",H50="OK",H50="Item repetido, quantidade bate"),"",IF(H50="Quantidade que não chegou",(C50-D50)*E50,IF(H50="Preço acima do contrato",(E50-F50)*C50,IF(AND(LEFT(H50,8)="Cobrança",COUNTIFS(Nota!A$2:A50,Nota!A50,Nota!C$2:C50,Nota!C50)=G50),(SUMIFS(Nota!D:D,Nota!A:A,Nota!A50,Nota!C:C,Nota!C50)-D50)*E50,0))))</f>
        <v/>
      </c>
      <c r="K50" s="6" t="n"/>
    </row>
    <row r="51">
      <c r="A51">
        <f>IF(Nota!A51="","",Nota!A51)</f>
        <v/>
      </c>
      <c r="B51">
        <f>IF(Nota!A51="","",Nota!C51)</f>
        <v/>
      </c>
      <c r="C51" s="5">
        <f>IF(Nota!A51="","",Nota!D51)</f>
        <v/>
      </c>
      <c r="D51" s="5">
        <f>IF(Nota!A51="","",SUMIFS(Recebimento!D:D,Recebimento!B:B,Nota!A51,Recebimento!C:C,Nota!C51))</f>
        <v/>
      </c>
      <c r="E51" s="6">
        <f>IF(Nota!A51="","",Nota!E51)</f>
        <v/>
      </c>
      <c r="F51" s="6">
        <f>IF(Nota!A51="","",IFERROR(INDEX(Contrato!C:C,MATCH(Nota!C51,Contrato!A:A,0)),"sem contrato"))</f>
        <v/>
      </c>
      <c r="G51">
        <f>IF(Nota!A51="","",COUNTIFS(Nota!A:A,Nota!A51,Nota!C:C,Nota!C51))</f>
        <v/>
      </c>
      <c r="H51">
        <f>IF(Nota!A51="","",IF(G51&gt;1,IF(SUMIFS(Nota!D:D,Nota!A:A,Nota!A51,Nota!C:C,Nota!C51)&gt;D51,"Cobrança em dobro (item repetido na nota)","Item repetido, quantidade bate"),IF(D51&lt;C51,"Quantidade que não chegou",IF(AND(ISNUMBER(F51),E51&gt;F51*(1+IFERROR(INDEX(Contrato!D:D,MATCH(B51,Contrato!A:A,0)),0)/100)),"Preço acima do contrato","OK"))))</f>
        <v/>
      </c>
      <c r="I51" s="6">
        <f>IF(OR(Nota!A51="",H51="OK",H51="Item repetido, quantidade bate"),"",IF(H51="Quantidade que não chegou",(C51-D51)*E51,IF(H51="Preço acima do contrato",(E51-F51)*C51,IF(AND(LEFT(H51,8)="Cobrança",COUNTIFS(Nota!A$2:A51,Nota!A51,Nota!C$2:C51,Nota!C51)=G51),(SUMIFS(Nota!D:D,Nota!A:A,Nota!A51,Nota!C:C,Nota!C51)-D51)*E51,0))))</f>
        <v/>
      </c>
      <c r="K51" s="6" t="n"/>
    </row>
    <row r="52">
      <c r="A52">
        <f>IF(Nota!A52="","",Nota!A52)</f>
        <v/>
      </c>
      <c r="B52">
        <f>IF(Nota!A52="","",Nota!C52)</f>
        <v/>
      </c>
      <c r="C52" s="5">
        <f>IF(Nota!A52="","",Nota!D52)</f>
        <v/>
      </c>
      <c r="D52" s="5">
        <f>IF(Nota!A52="","",SUMIFS(Recebimento!D:D,Recebimento!B:B,Nota!A52,Recebimento!C:C,Nota!C52))</f>
        <v/>
      </c>
      <c r="E52" s="6">
        <f>IF(Nota!A52="","",Nota!E52)</f>
        <v/>
      </c>
      <c r="F52" s="6">
        <f>IF(Nota!A52="","",IFERROR(INDEX(Contrato!C:C,MATCH(Nota!C52,Contrato!A:A,0)),"sem contrato"))</f>
        <v/>
      </c>
      <c r="G52">
        <f>IF(Nota!A52="","",COUNTIFS(Nota!A:A,Nota!A52,Nota!C:C,Nota!C52))</f>
        <v/>
      </c>
      <c r="H52">
        <f>IF(Nota!A52="","",IF(G52&gt;1,IF(SUMIFS(Nota!D:D,Nota!A:A,Nota!A52,Nota!C:C,Nota!C52)&gt;D52,"Cobrança em dobro (item repetido na nota)","Item repetido, quantidade bate"),IF(D52&lt;C52,"Quantidade que não chegou",IF(AND(ISNUMBER(F52),E52&gt;F52*(1+IFERROR(INDEX(Contrato!D:D,MATCH(B52,Contrato!A:A,0)),0)/100)),"Preço acima do contrato","OK"))))</f>
        <v/>
      </c>
      <c r="I52" s="6">
        <f>IF(OR(Nota!A52="",H52="OK",H52="Item repetido, quantidade bate"),"",IF(H52="Quantidade que não chegou",(C52-D52)*E52,IF(H52="Preço acima do contrato",(E52-F52)*C52,IF(AND(LEFT(H52,8)="Cobrança",COUNTIFS(Nota!A$2:A52,Nota!A52,Nota!C$2:C52,Nota!C52)=G52),(SUMIFS(Nota!D:D,Nota!A:A,Nota!A52,Nota!C:C,Nota!C52)-D52)*E52,0))))</f>
        <v/>
      </c>
      <c r="K52" s="6" t="n"/>
    </row>
    <row r="53">
      <c r="A53">
        <f>IF(Nota!A53="","",Nota!A53)</f>
        <v/>
      </c>
      <c r="B53">
        <f>IF(Nota!A53="","",Nota!C53)</f>
        <v/>
      </c>
      <c r="C53" s="5">
        <f>IF(Nota!A53="","",Nota!D53)</f>
        <v/>
      </c>
      <c r="D53" s="5">
        <f>IF(Nota!A53="","",SUMIFS(Recebimento!D:D,Recebimento!B:B,Nota!A53,Recebimento!C:C,Nota!C53))</f>
        <v/>
      </c>
      <c r="E53" s="6">
        <f>IF(Nota!A53="","",Nota!E53)</f>
        <v/>
      </c>
      <c r="F53" s="6">
        <f>IF(Nota!A53="","",IFERROR(INDEX(Contrato!C:C,MATCH(Nota!C53,Contrato!A:A,0)),"sem contrato"))</f>
        <v/>
      </c>
      <c r="G53">
        <f>IF(Nota!A53="","",COUNTIFS(Nota!A:A,Nota!A53,Nota!C:C,Nota!C53))</f>
        <v/>
      </c>
      <c r="H53">
        <f>IF(Nota!A53="","",IF(G53&gt;1,IF(SUMIFS(Nota!D:D,Nota!A:A,Nota!A53,Nota!C:C,Nota!C53)&gt;D53,"Cobrança em dobro (item repetido na nota)","Item repetido, quantidade bate"),IF(D53&lt;C53,"Quantidade que não chegou",IF(AND(ISNUMBER(F53),E53&gt;F53*(1+IFERROR(INDEX(Contrato!D:D,MATCH(B53,Contrato!A:A,0)),0)/100)),"Preço acima do contrato","OK"))))</f>
        <v/>
      </c>
      <c r="I53" s="6">
        <f>IF(OR(Nota!A53="",H53="OK",H53="Item repetido, quantidade bate"),"",IF(H53="Quantidade que não chegou",(C53-D53)*E53,IF(H53="Preço acima do contrato",(E53-F53)*C53,IF(AND(LEFT(H53,8)="Cobrança",COUNTIFS(Nota!A$2:A53,Nota!A53,Nota!C$2:C53,Nota!C53)=G53),(SUMIFS(Nota!D:D,Nota!A:A,Nota!A53,Nota!C:C,Nota!C53)-D53)*E53,0))))</f>
        <v/>
      </c>
      <c r="K53" s="6" t="n"/>
    </row>
    <row r="54">
      <c r="A54">
        <f>IF(Nota!A54="","",Nota!A54)</f>
        <v/>
      </c>
      <c r="B54">
        <f>IF(Nota!A54="","",Nota!C54)</f>
        <v/>
      </c>
      <c r="C54" s="5">
        <f>IF(Nota!A54="","",Nota!D54)</f>
        <v/>
      </c>
      <c r="D54" s="5">
        <f>IF(Nota!A54="","",SUMIFS(Recebimento!D:D,Recebimento!B:B,Nota!A54,Recebimento!C:C,Nota!C54))</f>
        <v/>
      </c>
      <c r="E54" s="6">
        <f>IF(Nota!A54="","",Nota!E54)</f>
        <v/>
      </c>
      <c r="F54" s="6">
        <f>IF(Nota!A54="","",IFERROR(INDEX(Contrato!C:C,MATCH(Nota!C54,Contrato!A:A,0)),"sem contrato"))</f>
        <v/>
      </c>
      <c r="G54">
        <f>IF(Nota!A54="","",COUNTIFS(Nota!A:A,Nota!A54,Nota!C:C,Nota!C54))</f>
        <v/>
      </c>
      <c r="H54">
        <f>IF(Nota!A54="","",IF(G54&gt;1,IF(SUMIFS(Nota!D:D,Nota!A:A,Nota!A54,Nota!C:C,Nota!C54)&gt;D54,"Cobrança em dobro (item repetido na nota)","Item repetido, quantidade bate"),IF(D54&lt;C54,"Quantidade que não chegou",IF(AND(ISNUMBER(F54),E54&gt;F54*(1+IFERROR(INDEX(Contrato!D:D,MATCH(B54,Contrato!A:A,0)),0)/100)),"Preço acima do contrato","OK"))))</f>
        <v/>
      </c>
      <c r="I54" s="6">
        <f>IF(OR(Nota!A54="",H54="OK",H54="Item repetido, quantidade bate"),"",IF(H54="Quantidade que não chegou",(C54-D54)*E54,IF(H54="Preço acima do contrato",(E54-F54)*C54,IF(AND(LEFT(H54,8)="Cobrança",COUNTIFS(Nota!A$2:A54,Nota!A54,Nota!C$2:C54,Nota!C54)=G54),(SUMIFS(Nota!D:D,Nota!A:A,Nota!A54,Nota!C:C,Nota!C54)-D54)*E54,0))))</f>
        <v/>
      </c>
      <c r="K54" s="6" t="n"/>
    </row>
    <row r="55">
      <c r="A55">
        <f>IF(Nota!A55="","",Nota!A55)</f>
        <v/>
      </c>
      <c r="B55">
        <f>IF(Nota!A55="","",Nota!C55)</f>
        <v/>
      </c>
      <c r="C55" s="5">
        <f>IF(Nota!A55="","",Nota!D55)</f>
        <v/>
      </c>
      <c r="D55" s="5">
        <f>IF(Nota!A55="","",SUMIFS(Recebimento!D:D,Recebimento!B:B,Nota!A55,Recebimento!C:C,Nota!C55))</f>
        <v/>
      </c>
      <c r="E55" s="6">
        <f>IF(Nota!A55="","",Nota!E55)</f>
        <v/>
      </c>
      <c r="F55" s="6">
        <f>IF(Nota!A55="","",IFERROR(INDEX(Contrato!C:C,MATCH(Nota!C55,Contrato!A:A,0)),"sem contrato"))</f>
        <v/>
      </c>
      <c r="G55">
        <f>IF(Nota!A55="","",COUNTIFS(Nota!A:A,Nota!A55,Nota!C:C,Nota!C55))</f>
        <v/>
      </c>
      <c r="H55">
        <f>IF(Nota!A55="","",IF(G55&gt;1,IF(SUMIFS(Nota!D:D,Nota!A:A,Nota!A55,Nota!C:C,Nota!C55)&gt;D55,"Cobrança em dobro (item repetido na nota)","Item repetido, quantidade bate"),IF(D55&lt;C55,"Quantidade que não chegou",IF(AND(ISNUMBER(F55),E55&gt;F55*(1+IFERROR(INDEX(Contrato!D:D,MATCH(B55,Contrato!A:A,0)),0)/100)),"Preço acima do contrato","OK"))))</f>
        <v/>
      </c>
      <c r="I55" s="6">
        <f>IF(OR(Nota!A55="",H55="OK",H55="Item repetido, quantidade bate"),"",IF(H55="Quantidade que não chegou",(C55-D55)*E55,IF(H55="Preço acima do contrato",(E55-F55)*C55,IF(AND(LEFT(H55,8)="Cobrança",COUNTIFS(Nota!A$2:A55,Nota!A55,Nota!C$2:C55,Nota!C55)=G55),(SUMIFS(Nota!D:D,Nota!A:A,Nota!A55,Nota!C:C,Nota!C55)-D55)*E55,0))))</f>
        <v/>
      </c>
      <c r="K55" s="6" t="n"/>
    </row>
    <row r="56">
      <c r="A56">
        <f>IF(Nota!A56="","",Nota!A56)</f>
        <v/>
      </c>
      <c r="B56">
        <f>IF(Nota!A56="","",Nota!C56)</f>
        <v/>
      </c>
      <c r="C56" s="5">
        <f>IF(Nota!A56="","",Nota!D56)</f>
        <v/>
      </c>
      <c r="D56" s="5">
        <f>IF(Nota!A56="","",SUMIFS(Recebimento!D:D,Recebimento!B:B,Nota!A56,Recebimento!C:C,Nota!C56))</f>
        <v/>
      </c>
      <c r="E56" s="6">
        <f>IF(Nota!A56="","",Nota!E56)</f>
        <v/>
      </c>
      <c r="F56" s="6">
        <f>IF(Nota!A56="","",IFERROR(INDEX(Contrato!C:C,MATCH(Nota!C56,Contrato!A:A,0)),"sem contrato"))</f>
        <v/>
      </c>
      <c r="G56">
        <f>IF(Nota!A56="","",COUNTIFS(Nota!A:A,Nota!A56,Nota!C:C,Nota!C56))</f>
        <v/>
      </c>
      <c r="H56">
        <f>IF(Nota!A56="","",IF(G56&gt;1,IF(SUMIFS(Nota!D:D,Nota!A:A,Nota!A56,Nota!C:C,Nota!C56)&gt;D56,"Cobrança em dobro (item repetido na nota)","Item repetido, quantidade bate"),IF(D56&lt;C56,"Quantidade que não chegou",IF(AND(ISNUMBER(F56),E56&gt;F56*(1+IFERROR(INDEX(Contrato!D:D,MATCH(B56,Contrato!A:A,0)),0)/100)),"Preço acima do contrato","OK"))))</f>
        <v/>
      </c>
      <c r="I56" s="6">
        <f>IF(OR(Nota!A56="",H56="OK",H56="Item repetido, quantidade bate"),"",IF(H56="Quantidade que não chegou",(C56-D56)*E56,IF(H56="Preço acima do contrato",(E56-F56)*C56,IF(AND(LEFT(H56,8)="Cobrança",COUNTIFS(Nota!A$2:A56,Nota!A56,Nota!C$2:C56,Nota!C56)=G56),(SUMIFS(Nota!D:D,Nota!A:A,Nota!A56,Nota!C:C,Nota!C56)-D56)*E56,0))))</f>
        <v/>
      </c>
      <c r="K56" s="6" t="n"/>
    </row>
    <row r="57">
      <c r="A57">
        <f>IF(Nota!A57="","",Nota!A57)</f>
        <v/>
      </c>
      <c r="B57">
        <f>IF(Nota!A57="","",Nota!C57)</f>
        <v/>
      </c>
      <c r="C57" s="5">
        <f>IF(Nota!A57="","",Nota!D57)</f>
        <v/>
      </c>
      <c r="D57" s="5">
        <f>IF(Nota!A57="","",SUMIFS(Recebimento!D:D,Recebimento!B:B,Nota!A57,Recebimento!C:C,Nota!C57))</f>
        <v/>
      </c>
      <c r="E57" s="6">
        <f>IF(Nota!A57="","",Nota!E57)</f>
        <v/>
      </c>
      <c r="F57" s="6">
        <f>IF(Nota!A57="","",IFERROR(INDEX(Contrato!C:C,MATCH(Nota!C57,Contrato!A:A,0)),"sem contrato"))</f>
        <v/>
      </c>
      <c r="G57">
        <f>IF(Nota!A57="","",COUNTIFS(Nota!A:A,Nota!A57,Nota!C:C,Nota!C57))</f>
        <v/>
      </c>
      <c r="H57">
        <f>IF(Nota!A57="","",IF(G57&gt;1,IF(SUMIFS(Nota!D:D,Nota!A:A,Nota!A57,Nota!C:C,Nota!C57)&gt;D57,"Cobrança em dobro (item repetido na nota)","Item repetido, quantidade bate"),IF(D57&lt;C57,"Quantidade que não chegou",IF(AND(ISNUMBER(F57),E57&gt;F57*(1+IFERROR(INDEX(Contrato!D:D,MATCH(B57,Contrato!A:A,0)),0)/100)),"Preço acima do contrato","OK"))))</f>
        <v/>
      </c>
      <c r="I57" s="6">
        <f>IF(OR(Nota!A57="",H57="OK",H57="Item repetido, quantidade bate"),"",IF(H57="Quantidade que não chegou",(C57-D57)*E57,IF(H57="Preço acima do contrato",(E57-F57)*C57,IF(AND(LEFT(H57,8)="Cobrança",COUNTIFS(Nota!A$2:A57,Nota!A57,Nota!C$2:C57,Nota!C57)=G57),(SUMIFS(Nota!D:D,Nota!A:A,Nota!A57,Nota!C:C,Nota!C57)-D57)*E57,0))))</f>
        <v/>
      </c>
      <c r="K57" s="6" t="n"/>
    </row>
    <row r="58">
      <c r="A58">
        <f>IF(Nota!A58="","",Nota!A58)</f>
        <v/>
      </c>
      <c r="B58">
        <f>IF(Nota!A58="","",Nota!C58)</f>
        <v/>
      </c>
      <c r="C58" s="5">
        <f>IF(Nota!A58="","",Nota!D58)</f>
        <v/>
      </c>
      <c r="D58" s="5">
        <f>IF(Nota!A58="","",SUMIFS(Recebimento!D:D,Recebimento!B:B,Nota!A58,Recebimento!C:C,Nota!C58))</f>
        <v/>
      </c>
      <c r="E58" s="6">
        <f>IF(Nota!A58="","",Nota!E58)</f>
        <v/>
      </c>
      <c r="F58" s="6">
        <f>IF(Nota!A58="","",IFERROR(INDEX(Contrato!C:C,MATCH(Nota!C58,Contrato!A:A,0)),"sem contrato"))</f>
        <v/>
      </c>
      <c r="G58">
        <f>IF(Nota!A58="","",COUNTIFS(Nota!A:A,Nota!A58,Nota!C:C,Nota!C58))</f>
        <v/>
      </c>
      <c r="H58">
        <f>IF(Nota!A58="","",IF(G58&gt;1,IF(SUMIFS(Nota!D:D,Nota!A:A,Nota!A58,Nota!C:C,Nota!C58)&gt;D58,"Cobrança em dobro (item repetido na nota)","Item repetido, quantidade bate"),IF(D58&lt;C58,"Quantidade que não chegou",IF(AND(ISNUMBER(F58),E58&gt;F58*(1+IFERROR(INDEX(Contrato!D:D,MATCH(B58,Contrato!A:A,0)),0)/100)),"Preço acima do contrato","OK"))))</f>
        <v/>
      </c>
      <c r="I58" s="6">
        <f>IF(OR(Nota!A58="",H58="OK",H58="Item repetido, quantidade bate"),"",IF(H58="Quantidade que não chegou",(C58-D58)*E58,IF(H58="Preço acima do contrato",(E58-F58)*C58,IF(AND(LEFT(H58,8)="Cobrança",COUNTIFS(Nota!A$2:A58,Nota!A58,Nota!C$2:C58,Nota!C58)=G58),(SUMIFS(Nota!D:D,Nota!A:A,Nota!A58,Nota!C:C,Nota!C58)-D58)*E58,0))))</f>
        <v/>
      </c>
      <c r="K58" s="6" t="n"/>
    </row>
    <row r="59">
      <c r="A59">
        <f>IF(Nota!A59="","",Nota!A59)</f>
        <v/>
      </c>
      <c r="B59">
        <f>IF(Nota!A59="","",Nota!C59)</f>
        <v/>
      </c>
      <c r="C59" s="5">
        <f>IF(Nota!A59="","",Nota!D59)</f>
        <v/>
      </c>
      <c r="D59" s="5">
        <f>IF(Nota!A59="","",SUMIFS(Recebimento!D:D,Recebimento!B:B,Nota!A59,Recebimento!C:C,Nota!C59))</f>
        <v/>
      </c>
      <c r="E59" s="6">
        <f>IF(Nota!A59="","",Nota!E59)</f>
        <v/>
      </c>
      <c r="F59" s="6">
        <f>IF(Nota!A59="","",IFERROR(INDEX(Contrato!C:C,MATCH(Nota!C59,Contrato!A:A,0)),"sem contrato"))</f>
        <v/>
      </c>
      <c r="G59">
        <f>IF(Nota!A59="","",COUNTIFS(Nota!A:A,Nota!A59,Nota!C:C,Nota!C59))</f>
        <v/>
      </c>
      <c r="H59">
        <f>IF(Nota!A59="","",IF(G59&gt;1,IF(SUMIFS(Nota!D:D,Nota!A:A,Nota!A59,Nota!C:C,Nota!C59)&gt;D59,"Cobrança em dobro (item repetido na nota)","Item repetido, quantidade bate"),IF(D59&lt;C59,"Quantidade que não chegou",IF(AND(ISNUMBER(F59),E59&gt;F59*(1+IFERROR(INDEX(Contrato!D:D,MATCH(B59,Contrato!A:A,0)),0)/100)),"Preço acima do contrato","OK"))))</f>
        <v/>
      </c>
      <c r="I59" s="6">
        <f>IF(OR(Nota!A59="",H59="OK",H59="Item repetido, quantidade bate"),"",IF(H59="Quantidade que não chegou",(C59-D59)*E59,IF(H59="Preço acima do contrato",(E59-F59)*C59,IF(AND(LEFT(H59,8)="Cobrança",COUNTIFS(Nota!A$2:A59,Nota!A59,Nota!C$2:C59,Nota!C59)=G59),(SUMIFS(Nota!D:D,Nota!A:A,Nota!A59,Nota!C:C,Nota!C59)-D59)*E59,0))))</f>
        <v/>
      </c>
      <c r="K59" s="6" t="n"/>
    </row>
    <row r="60">
      <c r="A60">
        <f>IF(Nota!A60="","",Nota!A60)</f>
        <v/>
      </c>
      <c r="B60">
        <f>IF(Nota!A60="","",Nota!C60)</f>
        <v/>
      </c>
      <c r="C60" s="5">
        <f>IF(Nota!A60="","",Nota!D60)</f>
        <v/>
      </c>
      <c r="D60" s="5">
        <f>IF(Nota!A60="","",SUMIFS(Recebimento!D:D,Recebimento!B:B,Nota!A60,Recebimento!C:C,Nota!C60))</f>
        <v/>
      </c>
      <c r="E60" s="6">
        <f>IF(Nota!A60="","",Nota!E60)</f>
        <v/>
      </c>
      <c r="F60" s="6">
        <f>IF(Nota!A60="","",IFERROR(INDEX(Contrato!C:C,MATCH(Nota!C60,Contrato!A:A,0)),"sem contrato"))</f>
        <v/>
      </c>
      <c r="G60">
        <f>IF(Nota!A60="","",COUNTIFS(Nota!A:A,Nota!A60,Nota!C:C,Nota!C60))</f>
        <v/>
      </c>
      <c r="H60">
        <f>IF(Nota!A60="","",IF(G60&gt;1,IF(SUMIFS(Nota!D:D,Nota!A:A,Nota!A60,Nota!C:C,Nota!C60)&gt;D60,"Cobrança em dobro (item repetido na nota)","Item repetido, quantidade bate"),IF(D60&lt;C60,"Quantidade que não chegou",IF(AND(ISNUMBER(F60),E60&gt;F60*(1+IFERROR(INDEX(Contrato!D:D,MATCH(B60,Contrato!A:A,0)),0)/100)),"Preço acima do contrato","OK"))))</f>
        <v/>
      </c>
      <c r="I60" s="6">
        <f>IF(OR(Nota!A60="",H60="OK",H60="Item repetido, quantidade bate"),"",IF(H60="Quantidade que não chegou",(C60-D60)*E60,IF(H60="Preço acima do contrato",(E60-F60)*C60,IF(AND(LEFT(H60,8)="Cobrança",COUNTIFS(Nota!A$2:A60,Nota!A60,Nota!C$2:C60,Nota!C60)=G60),(SUMIFS(Nota!D:D,Nota!A:A,Nota!A60,Nota!C:C,Nota!C60)-D60)*E60,0))))</f>
        <v/>
      </c>
      <c r="K60" s="6" t="n"/>
    </row>
    <row r="61">
      <c r="A61">
        <f>IF(Nota!A61="","",Nota!A61)</f>
        <v/>
      </c>
      <c r="B61">
        <f>IF(Nota!A61="","",Nota!C61)</f>
        <v/>
      </c>
      <c r="C61" s="5">
        <f>IF(Nota!A61="","",Nota!D61)</f>
        <v/>
      </c>
      <c r="D61" s="5">
        <f>IF(Nota!A61="","",SUMIFS(Recebimento!D:D,Recebimento!B:B,Nota!A61,Recebimento!C:C,Nota!C61))</f>
        <v/>
      </c>
      <c r="E61" s="6">
        <f>IF(Nota!A61="","",Nota!E61)</f>
        <v/>
      </c>
      <c r="F61" s="6">
        <f>IF(Nota!A61="","",IFERROR(INDEX(Contrato!C:C,MATCH(Nota!C61,Contrato!A:A,0)),"sem contrato"))</f>
        <v/>
      </c>
      <c r="G61">
        <f>IF(Nota!A61="","",COUNTIFS(Nota!A:A,Nota!A61,Nota!C:C,Nota!C61))</f>
        <v/>
      </c>
      <c r="H61">
        <f>IF(Nota!A61="","",IF(G61&gt;1,IF(SUMIFS(Nota!D:D,Nota!A:A,Nota!A61,Nota!C:C,Nota!C61)&gt;D61,"Cobrança em dobro (item repetido na nota)","Item repetido, quantidade bate"),IF(D61&lt;C61,"Quantidade que não chegou",IF(AND(ISNUMBER(F61),E61&gt;F61*(1+IFERROR(INDEX(Contrato!D:D,MATCH(B61,Contrato!A:A,0)),0)/100)),"Preço acima do contrato","OK"))))</f>
        <v/>
      </c>
      <c r="I61" s="6">
        <f>IF(OR(Nota!A61="",H61="OK",H61="Item repetido, quantidade bate"),"",IF(H61="Quantidade que não chegou",(C61-D61)*E61,IF(H61="Preço acima do contrato",(E61-F61)*C61,IF(AND(LEFT(H61,8)="Cobrança",COUNTIFS(Nota!A$2:A61,Nota!A61,Nota!C$2:C61,Nota!C61)=G61),(SUMIFS(Nota!D:D,Nota!A:A,Nota!A61,Nota!C:C,Nota!C61)-D61)*E61,0))))</f>
        <v/>
      </c>
      <c r="K61" s="6" t="n"/>
    </row>
    <row r="62">
      <c r="A62">
        <f>IF(Nota!A62="","",Nota!A62)</f>
        <v/>
      </c>
      <c r="B62">
        <f>IF(Nota!A62="","",Nota!C62)</f>
        <v/>
      </c>
      <c r="C62" s="5">
        <f>IF(Nota!A62="","",Nota!D62)</f>
        <v/>
      </c>
      <c r="D62" s="5">
        <f>IF(Nota!A62="","",SUMIFS(Recebimento!D:D,Recebimento!B:B,Nota!A62,Recebimento!C:C,Nota!C62))</f>
        <v/>
      </c>
      <c r="E62" s="6">
        <f>IF(Nota!A62="","",Nota!E62)</f>
        <v/>
      </c>
      <c r="F62" s="6">
        <f>IF(Nota!A62="","",IFERROR(INDEX(Contrato!C:C,MATCH(Nota!C62,Contrato!A:A,0)),"sem contrato"))</f>
        <v/>
      </c>
      <c r="G62">
        <f>IF(Nota!A62="","",COUNTIFS(Nota!A:A,Nota!A62,Nota!C:C,Nota!C62))</f>
        <v/>
      </c>
      <c r="H62">
        <f>IF(Nota!A62="","",IF(G62&gt;1,IF(SUMIFS(Nota!D:D,Nota!A:A,Nota!A62,Nota!C:C,Nota!C62)&gt;D62,"Cobrança em dobro (item repetido na nota)","Item repetido, quantidade bate"),IF(D62&lt;C62,"Quantidade que não chegou",IF(AND(ISNUMBER(F62),E62&gt;F62*(1+IFERROR(INDEX(Contrato!D:D,MATCH(B62,Contrato!A:A,0)),0)/100)),"Preço acima do contrato","OK"))))</f>
        <v/>
      </c>
      <c r="I62" s="6">
        <f>IF(OR(Nota!A62="",H62="OK",H62="Item repetido, quantidade bate"),"",IF(H62="Quantidade que não chegou",(C62-D62)*E62,IF(H62="Preço acima do contrato",(E62-F62)*C62,IF(AND(LEFT(H62,8)="Cobrança",COUNTIFS(Nota!A$2:A62,Nota!A62,Nota!C$2:C62,Nota!C62)=G62),(SUMIFS(Nota!D:D,Nota!A:A,Nota!A62,Nota!C:C,Nota!C62)-D62)*E62,0))))</f>
        <v/>
      </c>
      <c r="K62" s="6" t="n"/>
    </row>
    <row r="63">
      <c r="A63">
        <f>IF(Nota!A63="","",Nota!A63)</f>
        <v/>
      </c>
      <c r="B63">
        <f>IF(Nota!A63="","",Nota!C63)</f>
        <v/>
      </c>
      <c r="C63" s="5">
        <f>IF(Nota!A63="","",Nota!D63)</f>
        <v/>
      </c>
      <c r="D63" s="5">
        <f>IF(Nota!A63="","",SUMIFS(Recebimento!D:D,Recebimento!B:B,Nota!A63,Recebimento!C:C,Nota!C63))</f>
        <v/>
      </c>
      <c r="E63" s="6">
        <f>IF(Nota!A63="","",Nota!E63)</f>
        <v/>
      </c>
      <c r="F63" s="6">
        <f>IF(Nota!A63="","",IFERROR(INDEX(Contrato!C:C,MATCH(Nota!C63,Contrato!A:A,0)),"sem contrato"))</f>
        <v/>
      </c>
      <c r="G63">
        <f>IF(Nota!A63="","",COUNTIFS(Nota!A:A,Nota!A63,Nota!C:C,Nota!C63))</f>
        <v/>
      </c>
      <c r="H63">
        <f>IF(Nota!A63="","",IF(G63&gt;1,IF(SUMIFS(Nota!D:D,Nota!A:A,Nota!A63,Nota!C:C,Nota!C63)&gt;D63,"Cobrança em dobro (item repetido na nota)","Item repetido, quantidade bate"),IF(D63&lt;C63,"Quantidade que não chegou",IF(AND(ISNUMBER(F63),E63&gt;F63*(1+IFERROR(INDEX(Contrato!D:D,MATCH(B63,Contrato!A:A,0)),0)/100)),"Preço acima do contrato","OK"))))</f>
        <v/>
      </c>
      <c r="I63" s="6">
        <f>IF(OR(Nota!A63="",H63="OK",H63="Item repetido, quantidade bate"),"",IF(H63="Quantidade que não chegou",(C63-D63)*E63,IF(H63="Preço acima do contrato",(E63-F63)*C63,IF(AND(LEFT(H63,8)="Cobrança",COUNTIFS(Nota!A$2:A63,Nota!A63,Nota!C$2:C63,Nota!C63)=G63),(SUMIFS(Nota!D:D,Nota!A:A,Nota!A63,Nota!C:C,Nota!C63)-D63)*E63,0))))</f>
        <v/>
      </c>
      <c r="K63" s="6" t="n"/>
    </row>
    <row r="64">
      <c r="A64">
        <f>IF(Nota!A64="","",Nota!A64)</f>
        <v/>
      </c>
      <c r="B64">
        <f>IF(Nota!A64="","",Nota!C64)</f>
        <v/>
      </c>
      <c r="C64" s="5">
        <f>IF(Nota!A64="","",Nota!D64)</f>
        <v/>
      </c>
      <c r="D64" s="5">
        <f>IF(Nota!A64="","",SUMIFS(Recebimento!D:D,Recebimento!B:B,Nota!A64,Recebimento!C:C,Nota!C64))</f>
        <v/>
      </c>
      <c r="E64" s="6">
        <f>IF(Nota!A64="","",Nota!E64)</f>
        <v/>
      </c>
      <c r="F64" s="6">
        <f>IF(Nota!A64="","",IFERROR(INDEX(Contrato!C:C,MATCH(Nota!C64,Contrato!A:A,0)),"sem contrato"))</f>
        <v/>
      </c>
      <c r="G64">
        <f>IF(Nota!A64="","",COUNTIFS(Nota!A:A,Nota!A64,Nota!C:C,Nota!C64))</f>
        <v/>
      </c>
      <c r="H64">
        <f>IF(Nota!A64="","",IF(G64&gt;1,IF(SUMIFS(Nota!D:D,Nota!A:A,Nota!A64,Nota!C:C,Nota!C64)&gt;D64,"Cobrança em dobro (item repetido na nota)","Item repetido, quantidade bate"),IF(D64&lt;C64,"Quantidade que não chegou",IF(AND(ISNUMBER(F64),E64&gt;F64*(1+IFERROR(INDEX(Contrato!D:D,MATCH(B64,Contrato!A:A,0)),0)/100)),"Preço acima do contrato","OK"))))</f>
        <v/>
      </c>
      <c r="I64" s="6">
        <f>IF(OR(Nota!A64="",H64="OK",H64="Item repetido, quantidade bate"),"",IF(H64="Quantidade que não chegou",(C64-D64)*E64,IF(H64="Preço acima do contrato",(E64-F64)*C64,IF(AND(LEFT(H64,8)="Cobrança",COUNTIFS(Nota!A$2:A64,Nota!A64,Nota!C$2:C64,Nota!C64)=G64),(SUMIFS(Nota!D:D,Nota!A:A,Nota!A64,Nota!C:C,Nota!C64)-D64)*E64,0))))</f>
        <v/>
      </c>
      <c r="K64" s="6" t="n"/>
    </row>
    <row r="65">
      <c r="A65">
        <f>IF(Nota!A65="","",Nota!A65)</f>
        <v/>
      </c>
      <c r="B65">
        <f>IF(Nota!A65="","",Nota!C65)</f>
        <v/>
      </c>
      <c r="C65" s="5">
        <f>IF(Nota!A65="","",Nota!D65)</f>
        <v/>
      </c>
      <c r="D65" s="5">
        <f>IF(Nota!A65="","",SUMIFS(Recebimento!D:D,Recebimento!B:B,Nota!A65,Recebimento!C:C,Nota!C65))</f>
        <v/>
      </c>
      <c r="E65" s="6">
        <f>IF(Nota!A65="","",Nota!E65)</f>
        <v/>
      </c>
      <c r="F65" s="6">
        <f>IF(Nota!A65="","",IFERROR(INDEX(Contrato!C:C,MATCH(Nota!C65,Contrato!A:A,0)),"sem contrato"))</f>
        <v/>
      </c>
      <c r="G65">
        <f>IF(Nota!A65="","",COUNTIFS(Nota!A:A,Nota!A65,Nota!C:C,Nota!C65))</f>
        <v/>
      </c>
      <c r="H65">
        <f>IF(Nota!A65="","",IF(G65&gt;1,IF(SUMIFS(Nota!D:D,Nota!A:A,Nota!A65,Nota!C:C,Nota!C65)&gt;D65,"Cobrança em dobro (item repetido na nota)","Item repetido, quantidade bate"),IF(D65&lt;C65,"Quantidade que não chegou",IF(AND(ISNUMBER(F65),E65&gt;F65*(1+IFERROR(INDEX(Contrato!D:D,MATCH(B65,Contrato!A:A,0)),0)/100)),"Preço acima do contrato","OK"))))</f>
        <v/>
      </c>
      <c r="I65" s="6">
        <f>IF(OR(Nota!A65="",H65="OK",H65="Item repetido, quantidade bate"),"",IF(H65="Quantidade que não chegou",(C65-D65)*E65,IF(H65="Preço acima do contrato",(E65-F65)*C65,IF(AND(LEFT(H65,8)="Cobrança",COUNTIFS(Nota!A$2:A65,Nota!A65,Nota!C$2:C65,Nota!C65)=G65),(SUMIFS(Nota!D:D,Nota!A:A,Nota!A65,Nota!C:C,Nota!C65)-D65)*E65,0))))</f>
        <v/>
      </c>
      <c r="K65" s="6" t="n"/>
    </row>
    <row r="66">
      <c r="A66">
        <f>IF(Nota!A66="","",Nota!A66)</f>
        <v/>
      </c>
      <c r="B66">
        <f>IF(Nota!A66="","",Nota!C66)</f>
        <v/>
      </c>
      <c r="C66" s="5">
        <f>IF(Nota!A66="","",Nota!D66)</f>
        <v/>
      </c>
      <c r="D66" s="5">
        <f>IF(Nota!A66="","",SUMIFS(Recebimento!D:D,Recebimento!B:B,Nota!A66,Recebimento!C:C,Nota!C66))</f>
        <v/>
      </c>
      <c r="E66" s="6">
        <f>IF(Nota!A66="","",Nota!E66)</f>
        <v/>
      </c>
      <c r="F66" s="6">
        <f>IF(Nota!A66="","",IFERROR(INDEX(Contrato!C:C,MATCH(Nota!C66,Contrato!A:A,0)),"sem contrato"))</f>
        <v/>
      </c>
      <c r="G66">
        <f>IF(Nota!A66="","",COUNTIFS(Nota!A:A,Nota!A66,Nota!C:C,Nota!C66))</f>
        <v/>
      </c>
      <c r="H66">
        <f>IF(Nota!A66="","",IF(G66&gt;1,IF(SUMIFS(Nota!D:D,Nota!A:A,Nota!A66,Nota!C:C,Nota!C66)&gt;D66,"Cobrança em dobro (item repetido na nota)","Item repetido, quantidade bate"),IF(D66&lt;C66,"Quantidade que não chegou",IF(AND(ISNUMBER(F66),E66&gt;F66*(1+IFERROR(INDEX(Contrato!D:D,MATCH(B66,Contrato!A:A,0)),0)/100)),"Preço acima do contrato","OK"))))</f>
        <v/>
      </c>
      <c r="I66" s="6">
        <f>IF(OR(Nota!A66="",H66="OK",H66="Item repetido, quantidade bate"),"",IF(H66="Quantidade que não chegou",(C66-D66)*E66,IF(H66="Preço acima do contrato",(E66-F66)*C66,IF(AND(LEFT(H66,8)="Cobrança",COUNTIFS(Nota!A$2:A66,Nota!A66,Nota!C$2:C66,Nota!C66)=G66),(SUMIFS(Nota!D:D,Nota!A:A,Nota!A66,Nota!C:C,Nota!C66)-D66)*E66,0))))</f>
        <v/>
      </c>
      <c r="K66" s="6" t="n"/>
    </row>
    <row r="67">
      <c r="A67">
        <f>IF(Nota!A67="","",Nota!A67)</f>
        <v/>
      </c>
      <c r="B67">
        <f>IF(Nota!A67="","",Nota!C67)</f>
        <v/>
      </c>
      <c r="C67" s="5">
        <f>IF(Nota!A67="","",Nota!D67)</f>
        <v/>
      </c>
      <c r="D67" s="5">
        <f>IF(Nota!A67="","",SUMIFS(Recebimento!D:D,Recebimento!B:B,Nota!A67,Recebimento!C:C,Nota!C67))</f>
        <v/>
      </c>
      <c r="E67" s="6">
        <f>IF(Nota!A67="","",Nota!E67)</f>
        <v/>
      </c>
      <c r="F67" s="6">
        <f>IF(Nota!A67="","",IFERROR(INDEX(Contrato!C:C,MATCH(Nota!C67,Contrato!A:A,0)),"sem contrato"))</f>
        <v/>
      </c>
      <c r="G67">
        <f>IF(Nota!A67="","",COUNTIFS(Nota!A:A,Nota!A67,Nota!C:C,Nota!C67))</f>
        <v/>
      </c>
      <c r="H67">
        <f>IF(Nota!A67="","",IF(G67&gt;1,IF(SUMIFS(Nota!D:D,Nota!A:A,Nota!A67,Nota!C:C,Nota!C67)&gt;D67,"Cobrança em dobro (item repetido na nota)","Item repetido, quantidade bate"),IF(D67&lt;C67,"Quantidade que não chegou",IF(AND(ISNUMBER(F67),E67&gt;F67*(1+IFERROR(INDEX(Contrato!D:D,MATCH(B67,Contrato!A:A,0)),0)/100)),"Preço acima do contrato","OK"))))</f>
        <v/>
      </c>
      <c r="I67" s="6">
        <f>IF(OR(Nota!A67="",H67="OK",H67="Item repetido, quantidade bate"),"",IF(H67="Quantidade que não chegou",(C67-D67)*E67,IF(H67="Preço acima do contrato",(E67-F67)*C67,IF(AND(LEFT(H67,8)="Cobrança",COUNTIFS(Nota!A$2:A67,Nota!A67,Nota!C$2:C67,Nota!C67)=G67),(SUMIFS(Nota!D:D,Nota!A:A,Nota!A67,Nota!C:C,Nota!C67)-D67)*E67,0))))</f>
        <v/>
      </c>
      <c r="K67" s="6" t="n"/>
    </row>
    <row r="68">
      <c r="A68">
        <f>IF(Nota!A68="","",Nota!A68)</f>
        <v/>
      </c>
      <c r="B68">
        <f>IF(Nota!A68="","",Nota!C68)</f>
        <v/>
      </c>
      <c r="C68" s="5">
        <f>IF(Nota!A68="","",Nota!D68)</f>
        <v/>
      </c>
      <c r="D68" s="5">
        <f>IF(Nota!A68="","",SUMIFS(Recebimento!D:D,Recebimento!B:B,Nota!A68,Recebimento!C:C,Nota!C68))</f>
        <v/>
      </c>
      <c r="E68" s="6">
        <f>IF(Nota!A68="","",Nota!E68)</f>
        <v/>
      </c>
      <c r="F68" s="6">
        <f>IF(Nota!A68="","",IFERROR(INDEX(Contrato!C:C,MATCH(Nota!C68,Contrato!A:A,0)),"sem contrato"))</f>
        <v/>
      </c>
      <c r="G68">
        <f>IF(Nota!A68="","",COUNTIFS(Nota!A:A,Nota!A68,Nota!C:C,Nota!C68))</f>
        <v/>
      </c>
      <c r="H68">
        <f>IF(Nota!A68="","",IF(G68&gt;1,IF(SUMIFS(Nota!D:D,Nota!A:A,Nota!A68,Nota!C:C,Nota!C68)&gt;D68,"Cobrança em dobro (item repetido na nota)","Item repetido, quantidade bate"),IF(D68&lt;C68,"Quantidade que não chegou",IF(AND(ISNUMBER(F68),E68&gt;F68*(1+IFERROR(INDEX(Contrato!D:D,MATCH(B68,Contrato!A:A,0)),0)/100)),"Preço acima do contrato","OK"))))</f>
        <v/>
      </c>
      <c r="I68" s="6">
        <f>IF(OR(Nota!A68="",H68="OK",H68="Item repetido, quantidade bate"),"",IF(H68="Quantidade que não chegou",(C68-D68)*E68,IF(H68="Preço acima do contrato",(E68-F68)*C68,IF(AND(LEFT(H68,8)="Cobrança",COUNTIFS(Nota!A$2:A68,Nota!A68,Nota!C$2:C68,Nota!C68)=G68),(SUMIFS(Nota!D:D,Nota!A:A,Nota!A68,Nota!C:C,Nota!C68)-D68)*E68,0))))</f>
        <v/>
      </c>
      <c r="K68" s="6" t="n"/>
    </row>
    <row r="69">
      <c r="A69">
        <f>IF(Nota!A69="","",Nota!A69)</f>
        <v/>
      </c>
      <c r="B69">
        <f>IF(Nota!A69="","",Nota!C69)</f>
        <v/>
      </c>
      <c r="C69" s="5">
        <f>IF(Nota!A69="","",Nota!D69)</f>
        <v/>
      </c>
      <c r="D69" s="5">
        <f>IF(Nota!A69="","",SUMIFS(Recebimento!D:D,Recebimento!B:B,Nota!A69,Recebimento!C:C,Nota!C69))</f>
        <v/>
      </c>
      <c r="E69" s="6">
        <f>IF(Nota!A69="","",Nota!E69)</f>
        <v/>
      </c>
      <c r="F69" s="6">
        <f>IF(Nota!A69="","",IFERROR(INDEX(Contrato!C:C,MATCH(Nota!C69,Contrato!A:A,0)),"sem contrato"))</f>
        <v/>
      </c>
      <c r="G69">
        <f>IF(Nota!A69="","",COUNTIFS(Nota!A:A,Nota!A69,Nota!C:C,Nota!C69))</f>
        <v/>
      </c>
      <c r="H69">
        <f>IF(Nota!A69="","",IF(G69&gt;1,IF(SUMIFS(Nota!D:D,Nota!A:A,Nota!A69,Nota!C:C,Nota!C69)&gt;D69,"Cobrança em dobro (item repetido na nota)","Item repetido, quantidade bate"),IF(D69&lt;C69,"Quantidade que não chegou",IF(AND(ISNUMBER(F69),E69&gt;F69*(1+IFERROR(INDEX(Contrato!D:D,MATCH(B69,Contrato!A:A,0)),0)/100)),"Preço acima do contrato","OK"))))</f>
        <v/>
      </c>
      <c r="I69" s="6">
        <f>IF(OR(Nota!A69="",H69="OK",H69="Item repetido, quantidade bate"),"",IF(H69="Quantidade que não chegou",(C69-D69)*E69,IF(H69="Preço acima do contrato",(E69-F69)*C69,IF(AND(LEFT(H69,8)="Cobrança",COUNTIFS(Nota!A$2:A69,Nota!A69,Nota!C$2:C69,Nota!C69)=G69),(SUMIFS(Nota!D:D,Nota!A:A,Nota!A69,Nota!C:C,Nota!C69)-D69)*E69,0))))</f>
        <v/>
      </c>
      <c r="K69" s="6" t="n"/>
    </row>
    <row r="70">
      <c r="A70">
        <f>IF(Nota!A70="","",Nota!A70)</f>
        <v/>
      </c>
      <c r="B70">
        <f>IF(Nota!A70="","",Nota!C70)</f>
        <v/>
      </c>
      <c r="C70" s="5">
        <f>IF(Nota!A70="","",Nota!D70)</f>
        <v/>
      </c>
      <c r="D70" s="5">
        <f>IF(Nota!A70="","",SUMIFS(Recebimento!D:D,Recebimento!B:B,Nota!A70,Recebimento!C:C,Nota!C70))</f>
        <v/>
      </c>
      <c r="E70" s="6">
        <f>IF(Nota!A70="","",Nota!E70)</f>
        <v/>
      </c>
      <c r="F70" s="6">
        <f>IF(Nota!A70="","",IFERROR(INDEX(Contrato!C:C,MATCH(Nota!C70,Contrato!A:A,0)),"sem contrato"))</f>
        <v/>
      </c>
      <c r="G70">
        <f>IF(Nota!A70="","",COUNTIFS(Nota!A:A,Nota!A70,Nota!C:C,Nota!C70))</f>
        <v/>
      </c>
      <c r="H70">
        <f>IF(Nota!A70="","",IF(G70&gt;1,IF(SUMIFS(Nota!D:D,Nota!A:A,Nota!A70,Nota!C:C,Nota!C70)&gt;D70,"Cobrança em dobro (item repetido na nota)","Item repetido, quantidade bate"),IF(D70&lt;C70,"Quantidade que não chegou",IF(AND(ISNUMBER(F70),E70&gt;F70*(1+IFERROR(INDEX(Contrato!D:D,MATCH(B70,Contrato!A:A,0)),0)/100)),"Preço acima do contrato","OK"))))</f>
        <v/>
      </c>
      <c r="I70" s="6">
        <f>IF(OR(Nota!A70="",H70="OK",H70="Item repetido, quantidade bate"),"",IF(H70="Quantidade que não chegou",(C70-D70)*E70,IF(H70="Preço acima do contrato",(E70-F70)*C70,IF(AND(LEFT(H70,8)="Cobrança",COUNTIFS(Nota!A$2:A70,Nota!A70,Nota!C$2:C70,Nota!C70)=G70),(SUMIFS(Nota!D:D,Nota!A:A,Nota!A70,Nota!C:C,Nota!C70)-D70)*E70,0))))</f>
        <v/>
      </c>
      <c r="K70" s="6" t="n"/>
    </row>
    <row r="71">
      <c r="A71">
        <f>IF(Nota!A71="","",Nota!A71)</f>
        <v/>
      </c>
      <c r="B71">
        <f>IF(Nota!A71="","",Nota!C71)</f>
        <v/>
      </c>
      <c r="C71" s="5">
        <f>IF(Nota!A71="","",Nota!D71)</f>
        <v/>
      </c>
      <c r="D71" s="5">
        <f>IF(Nota!A71="","",SUMIFS(Recebimento!D:D,Recebimento!B:B,Nota!A71,Recebimento!C:C,Nota!C71))</f>
        <v/>
      </c>
      <c r="E71" s="6">
        <f>IF(Nota!A71="","",Nota!E71)</f>
        <v/>
      </c>
      <c r="F71" s="6">
        <f>IF(Nota!A71="","",IFERROR(INDEX(Contrato!C:C,MATCH(Nota!C71,Contrato!A:A,0)),"sem contrato"))</f>
        <v/>
      </c>
      <c r="G71">
        <f>IF(Nota!A71="","",COUNTIFS(Nota!A:A,Nota!A71,Nota!C:C,Nota!C71))</f>
        <v/>
      </c>
      <c r="H71">
        <f>IF(Nota!A71="","",IF(G71&gt;1,IF(SUMIFS(Nota!D:D,Nota!A:A,Nota!A71,Nota!C:C,Nota!C71)&gt;D71,"Cobrança em dobro (item repetido na nota)","Item repetido, quantidade bate"),IF(D71&lt;C71,"Quantidade que não chegou",IF(AND(ISNUMBER(F71),E71&gt;F71*(1+IFERROR(INDEX(Contrato!D:D,MATCH(B71,Contrato!A:A,0)),0)/100)),"Preço acima do contrato","OK"))))</f>
        <v/>
      </c>
      <c r="I71" s="6">
        <f>IF(OR(Nota!A71="",H71="OK",H71="Item repetido, quantidade bate"),"",IF(H71="Quantidade que não chegou",(C71-D71)*E71,IF(H71="Preço acima do contrato",(E71-F71)*C71,IF(AND(LEFT(H71,8)="Cobrança",COUNTIFS(Nota!A$2:A71,Nota!A71,Nota!C$2:C71,Nota!C71)=G71),(SUMIFS(Nota!D:D,Nota!A:A,Nota!A71,Nota!C:C,Nota!C71)-D71)*E71,0))))</f>
        <v/>
      </c>
      <c r="K71" s="6" t="n"/>
    </row>
    <row r="72">
      <c r="A72">
        <f>IF(Nota!A72="","",Nota!A72)</f>
        <v/>
      </c>
      <c r="B72">
        <f>IF(Nota!A72="","",Nota!C72)</f>
        <v/>
      </c>
      <c r="C72" s="5">
        <f>IF(Nota!A72="","",Nota!D72)</f>
        <v/>
      </c>
      <c r="D72" s="5">
        <f>IF(Nota!A72="","",SUMIFS(Recebimento!D:D,Recebimento!B:B,Nota!A72,Recebimento!C:C,Nota!C72))</f>
        <v/>
      </c>
      <c r="E72" s="6">
        <f>IF(Nota!A72="","",Nota!E72)</f>
        <v/>
      </c>
      <c r="F72" s="6">
        <f>IF(Nota!A72="","",IFERROR(INDEX(Contrato!C:C,MATCH(Nota!C72,Contrato!A:A,0)),"sem contrato"))</f>
        <v/>
      </c>
      <c r="G72">
        <f>IF(Nota!A72="","",COUNTIFS(Nota!A:A,Nota!A72,Nota!C:C,Nota!C72))</f>
        <v/>
      </c>
      <c r="H72">
        <f>IF(Nota!A72="","",IF(G72&gt;1,IF(SUMIFS(Nota!D:D,Nota!A:A,Nota!A72,Nota!C:C,Nota!C72)&gt;D72,"Cobrança em dobro (item repetido na nota)","Item repetido, quantidade bate"),IF(D72&lt;C72,"Quantidade que não chegou",IF(AND(ISNUMBER(F72),E72&gt;F72*(1+IFERROR(INDEX(Contrato!D:D,MATCH(B72,Contrato!A:A,0)),0)/100)),"Preço acima do contrato","OK"))))</f>
        <v/>
      </c>
      <c r="I72" s="6">
        <f>IF(OR(Nota!A72="",H72="OK",H72="Item repetido, quantidade bate"),"",IF(H72="Quantidade que não chegou",(C72-D72)*E72,IF(H72="Preço acima do contrato",(E72-F72)*C72,IF(AND(LEFT(H72,8)="Cobrança",COUNTIFS(Nota!A$2:A72,Nota!A72,Nota!C$2:C72,Nota!C72)=G72),(SUMIFS(Nota!D:D,Nota!A:A,Nota!A72,Nota!C:C,Nota!C72)-D72)*E72,0))))</f>
        <v/>
      </c>
      <c r="K72" s="6" t="n"/>
    </row>
    <row r="73">
      <c r="A73">
        <f>IF(Nota!A73="","",Nota!A73)</f>
        <v/>
      </c>
      <c r="B73">
        <f>IF(Nota!A73="","",Nota!C73)</f>
        <v/>
      </c>
      <c r="C73" s="5">
        <f>IF(Nota!A73="","",Nota!D73)</f>
        <v/>
      </c>
      <c r="D73" s="5">
        <f>IF(Nota!A73="","",SUMIFS(Recebimento!D:D,Recebimento!B:B,Nota!A73,Recebimento!C:C,Nota!C73))</f>
        <v/>
      </c>
      <c r="E73" s="6">
        <f>IF(Nota!A73="","",Nota!E73)</f>
        <v/>
      </c>
      <c r="F73" s="6">
        <f>IF(Nota!A73="","",IFERROR(INDEX(Contrato!C:C,MATCH(Nota!C73,Contrato!A:A,0)),"sem contrato"))</f>
        <v/>
      </c>
      <c r="G73">
        <f>IF(Nota!A73="","",COUNTIFS(Nota!A:A,Nota!A73,Nota!C:C,Nota!C73))</f>
        <v/>
      </c>
      <c r="H73">
        <f>IF(Nota!A73="","",IF(G73&gt;1,IF(SUMIFS(Nota!D:D,Nota!A:A,Nota!A73,Nota!C:C,Nota!C73)&gt;D73,"Cobrança em dobro (item repetido na nota)","Item repetido, quantidade bate"),IF(D73&lt;C73,"Quantidade que não chegou",IF(AND(ISNUMBER(F73),E73&gt;F73*(1+IFERROR(INDEX(Contrato!D:D,MATCH(B73,Contrato!A:A,0)),0)/100)),"Preço acima do contrato","OK"))))</f>
        <v/>
      </c>
      <c r="I73" s="6">
        <f>IF(OR(Nota!A73="",H73="OK",H73="Item repetido, quantidade bate"),"",IF(H73="Quantidade que não chegou",(C73-D73)*E73,IF(H73="Preço acima do contrato",(E73-F73)*C73,IF(AND(LEFT(H73,8)="Cobrança",COUNTIFS(Nota!A$2:A73,Nota!A73,Nota!C$2:C73,Nota!C73)=G73),(SUMIFS(Nota!D:D,Nota!A:A,Nota!A73,Nota!C:C,Nota!C73)-D73)*E73,0))))</f>
        <v/>
      </c>
      <c r="K73" s="6" t="n"/>
    </row>
    <row r="74">
      <c r="A74">
        <f>IF(Nota!A74="","",Nota!A74)</f>
        <v/>
      </c>
      <c r="B74">
        <f>IF(Nota!A74="","",Nota!C74)</f>
        <v/>
      </c>
      <c r="C74" s="5">
        <f>IF(Nota!A74="","",Nota!D74)</f>
        <v/>
      </c>
      <c r="D74" s="5">
        <f>IF(Nota!A74="","",SUMIFS(Recebimento!D:D,Recebimento!B:B,Nota!A74,Recebimento!C:C,Nota!C74))</f>
        <v/>
      </c>
      <c r="E74" s="6">
        <f>IF(Nota!A74="","",Nota!E74)</f>
        <v/>
      </c>
      <c r="F74" s="6">
        <f>IF(Nota!A74="","",IFERROR(INDEX(Contrato!C:C,MATCH(Nota!C74,Contrato!A:A,0)),"sem contrato"))</f>
        <v/>
      </c>
      <c r="G74">
        <f>IF(Nota!A74="","",COUNTIFS(Nota!A:A,Nota!A74,Nota!C:C,Nota!C74))</f>
        <v/>
      </c>
      <c r="H74">
        <f>IF(Nota!A74="","",IF(G74&gt;1,IF(SUMIFS(Nota!D:D,Nota!A:A,Nota!A74,Nota!C:C,Nota!C74)&gt;D74,"Cobrança em dobro (item repetido na nota)","Item repetido, quantidade bate"),IF(D74&lt;C74,"Quantidade que não chegou",IF(AND(ISNUMBER(F74),E74&gt;F74*(1+IFERROR(INDEX(Contrato!D:D,MATCH(B74,Contrato!A:A,0)),0)/100)),"Preço acima do contrato","OK"))))</f>
        <v/>
      </c>
      <c r="I74" s="6">
        <f>IF(OR(Nota!A74="",H74="OK",H74="Item repetido, quantidade bate"),"",IF(H74="Quantidade que não chegou",(C74-D74)*E74,IF(H74="Preço acima do contrato",(E74-F74)*C74,IF(AND(LEFT(H74,8)="Cobrança",COUNTIFS(Nota!A$2:A74,Nota!A74,Nota!C$2:C74,Nota!C74)=G74),(SUMIFS(Nota!D:D,Nota!A:A,Nota!A74,Nota!C:C,Nota!C74)-D74)*E74,0))))</f>
        <v/>
      </c>
      <c r="K74" s="6" t="n"/>
    </row>
    <row r="75">
      <c r="A75">
        <f>IF(Nota!A75="","",Nota!A75)</f>
        <v/>
      </c>
      <c r="B75">
        <f>IF(Nota!A75="","",Nota!C75)</f>
        <v/>
      </c>
      <c r="C75" s="5">
        <f>IF(Nota!A75="","",Nota!D75)</f>
        <v/>
      </c>
      <c r="D75" s="5">
        <f>IF(Nota!A75="","",SUMIFS(Recebimento!D:D,Recebimento!B:B,Nota!A75,Recebimento!C:C,Nota!C75))</f>
        <v/>
      </c>
      <c r="E75" s="6">
        <f>IF(Nota!A75="","",Nota!E75)</f>
        <v/>
      </c>
      <c r="F75" s="6">
        <f>IF(Nota!A75="","",IFERROR(INDEX(Contrato!C:C,MATCH(Nota!C75,Contrato!A:A,0)),"sem contrato"))</f>
        <v/>
      </c>
      <c r="G75">
        <f>IF(Nota!A75="","",COUNTIFS(Nota!A:A,Nota!A75,Nota!C:C,Nota!C75))</f>
        <v/>
      </c>
      <c r="H75">
        <f>IF(Nota!A75="","",IF(G75&gt;1,IF(SUMIFS(Nota!D:D,Nota!A:A,Nota!A75,Nota!C:C,Nota!C75)&gt;D75,"Cobrança em dobro (item repetido na nota)","Item repetido, quantidade bate"),IF(D75&lt;C75,"Quantidade que não chegou",IF(AND(ISNUMBER(F75),E75&gt;F75*(1+IFERROR(INDEX(Contrato!D:D,MATCH(B75,Contrato!A:A,0)),0)/100)),"Preço acima do contrato","OK"))))</f>
        <v/>
      </c>
      <c r="I75" s="6">
        <f>IF(OR(Nota!A75="",H75="OK",H75="Item repetido, quantidade bate"),"",IF(H75="Quantidade que não chegou",(C75-D75)*E75,IF(H75="Preço acima do contrato",(E75-F75)*C75,IF(AND(LEFT(H75,8)="Cobrança",COUNTIFS(Nota!A$2:A75,Nota!A75,Nota!C$2:C75,Nota!C75)=G75),(SUMIFS(Nota!D:D,Nota!A:A,Nota!A75,Nota!C:C,Nota!C75)-D75)*E75,0))))</f>
        <v/>
      </c>
      <c r="K75" s="6" t="n"/>
    </row>
    <row r="76">
      <c r="A76">
        <f>IF(Nota!A76="","",Nota!A76)</f>
        <v/>
      </c>
      <c r="B76">
        <f>IF(Nota!A76="","",Nota!C76)</f>
        <v/>
      </c>
      <c r="C76" s="5">
        <f>IF(Nota!A76="","",Nota!D76)</f>
        <v/>
      </c>
      <c r="D76" s="5">
        <f>IF(Nota!A76="","",SUMIFS(Recebimento!D:D,Recebimento!B:B,Nota!A76,Recebimento!C:C,Nota!C76))</f>
        <v/>
      </c>
      <c r="E76" s="6">
        <f>IF(Nota!A76="","",Nota!E76)</f>
        <v/>
      </c>
      <c r="F76" s="6">
        <f>IF(Nota!A76="","",IFERROR(INDEX(Contrato!C:C,MATCH(Nota!C76,Contrato!A:A,0)),"sem contrato"))</f>
        <v/>
      </c>
      <c r="G76">
        <f>IF(Nota!A76="","",COUNTIFS(Nota!A:A,Nota!A76,Nota!C:C,Nota!C76))</f>
        <v/>
      </c>
      <c r="H76">
        <f>IF(Nota!A76="","",IF(G76&gt;1,IF(SUMIFS(Nota!D:D,Nota!A:A,Nota!A76,Nota!C:C,Nota!C76)&gt;D76,"Cobrança em dobro (item repetido na nota)","Item repetido, quantidade bate"),IF(D76&lt;C76,"Quantidade que não chegou",IF(AND(ISNUMBER(F76),E76&gt;F76*(1+IFERROR(INDEX(Contrato!D:D,MATCH(B76,Contrato!A:A,0)),0)/100)),"Preço acima do contrato","OK"))))</f>
        <v/>
      </c>
      <c r="I76" s="6">
        <f>IF(OR(Nota!A76="",H76="OK",H76="Item repetido, quantidade bate"),"",IF(H76="Quantidade que não chegou",(C76-D76)*E76,IF(H76="Preço acima do contrato",(E76-F76)*C76,IF(AND(LEFT(H76,8)="Cobrança",COUNTIFS(Nota!A$2:A76,Nota!A76,Nota!C$2:C76,Nota!C76)=G76),(SUMIFS(Nota!D:D,Nota!A:A,Nota!A76,Nota!C:C,Nota!C76)-D76)*E76,0))))</f>
        <v/>
      </c>
      <c r="K76" s="6" t="n"/>
    </row>
    <row r="77">
      <c r="A77">
        <f>IF(Nota!A77="","",Nota!A77)</f>
        <v/>
      </c>
      <c r="B77">
        <f>IF(Nota!A77="","",Nota!C77)</f>
        <v/>
      </c>
      <c r="C77" s="5">
        <f>IF(Nota!A77="","",Nota!D77)</f>
        <v/>
      </c>
      <c r="D77" s="5">
        <f>IF(Nota!A77="","",SUMIFS(Recebimento!D:D,Recebimento!B:B,Nota!A77,Recebimento!C:C,Nota!C77))</f>
        <v/>
      </c>
      <c r="E77" s="6">
        <f>IF(Nota!A77="","",Nota!E77)</f>
        <v/>
      </c>
      <c r="F77" s="6">
        <f>IF(Nota!A77="","",IFERROR(INDEX(Contrato!C:C,MATCH(Nota!C77,Contrato!A:A,0)),"sem contrato"))</f>
        <v/>
      </c>
      <c r="G77">
        <f>IF(Nota!A77="","",COUNTIFS(Nota!A:A,Nota!A77,Nota!C:C,Nota!C77))</f>
        <v/>
      </c>
      <c r="H77">
        <f>IF(Nota!A77="","",IF(G77&gt;1,IF(SUMIFS(Nota!D:D,Nota!A:A,Nota!A77,Nota!C:C,Nota!C77)&gt;D77,"Cobrança em dobro (item repetido na nota)","Item repetido, quantidade bate"),IF(D77&lt;C77,"Quantidade que não chegou",IF(AND(ISNUMBER(F77),E77&gt;F77*(1+IFERROR(INDEX(Contrato!D:D,MATCH(B77,Contrato!A:A,0)),0)/100)),"Preço acima do contrato","OK"))))</f>
        <v/>
      </c>
      <c r="I77" s="6">
        <f>IF(OR(Nota!A77="",H77="OK",H77="Item repetido, quantidade bate"),"",IF(H77="Quantidade que não chegou",(C77-D77)*E77,IF(H77="Preço acima do contrato",(E77-F77)*C77,IF(AND(LEFT(H77,8)="Cobrança",COUNTIFS(Nota!A$2:A77,Nota!A77,Nota!C$2:C77,Nota!C77)=G77),(SUMIFS(Nota!D:D,Nota!A:A,Nota!A77,Nota!C:C,Nota!C77)-D77)*E77,0))))</f>
        <v/>
      </c>
      <c r="K77" s="6" t="n"/>
    </row>
    <row r="78">
      <c r="A78">
        <f>IF(Nota!A78="","",Nota!A78)</f>
        <v/>
      </c>
      <c r="B78">
        <f>IF(Nota!A78="","",Nota!C78)</f>
        <v/>
      </c>
      <c r="C78" s="5">
        <f>IF(Nota!A78="","",Nota!D78)</f>
        <v/>
      </c>
      <c r="D78" s="5">
        <f>IF(Nota!A78="","",SUMIFS(Recebimento!D:D,Recebimento!B:B,Nota!A78,Recebimento!C:C,Nota!C78))</f>
        <v/>
      </c>
      <c r="E78" s="6">
        <f>IF(Nota!A78="","",Nota!E78)</f>
        <v/>
      </c>
      <c r="F78" s="6">
        <f>IF(Nota!A78="","",IFERROR(INDEX(Contrato!C:C,MATCH(Nota!C78,Contrato!A:A,0)),"sem contrato"))</f>
        <v/>
      </c>
      <c r="G78">
        <f>IF(Nota!A78="","",COUNTIFS(Nota!A:A,Nota!A78,Nota!C:C,Nota!C78))</f>
        <v/>
      </c>
      <c r="H78">
        <f>IF(Nota!A78="","",IF(G78&gt;1,IF(SUMIFS(Nota!D:D,Nota!A:A,Nota!A78,Nota!C:C,Nota!C78)&gt;D78,"Cobrança em dobro (item repetido na nota)","Item repetido, quantidade bate"),IF(D78&lt;C78,"Quantidade que não chegou",IF(AND(ISNUMBER(F78),E78&gt;F78*(1+IFERROR(INDEX(Contrato!D:D,MATCH(B78,Contrato!A:A,0)),0)/100)),"Preço acima do contrato","OK"))))</f>
        <v/>
      </c>
      <c r="I78" s="6">
        <f>IF(OR(Nota!A78="",H78="OK",H78="Item repetido, quantidade bate"),"",IF(H78="Quantidade que não chegou",(C78-D78)*E78,IF(H78="Preço acima do contrato",(E78-F78)*C78,IF(AND(LEFT(H78,8)="Cobrança",COUNTIFS(Nota!A$2:A78,Nota!A78,Nota!C$2:C78,Nota!C78)=G78),(SUMIFS(Nota!D:D,Nota!A:A,Nota!A78,Nota!C:C,Nota!C78)-D78)*E78,0))))</f>
        <v/>
      </c>
      <c r="K78" s="6" t="n"/>
    </row>
    <row r="79">
      <c r="A79">
        <f>IF(Nota!A79="","",Nota!A79)</f>
        <v/>
      </c>
      <c r="B79">
        <f>IF(Nota!A79="","",Nota!C79)</f>
        <v/>
      </c>
      <c r="C79" s="5">
        <f>IF(Nota!A79="","",Nota!D79)</f>
        <v/>
      </c>
      <c r="D79" s="5">
        <f>IF(Nota!A79="","",SUMIFS(Recebimento!D:D,Recebimento!B:B,Nota!A79,Recebimento!C:C,Nota!C79))</f>
        <v/>
      </c>
      <c r="E79" s="6">
        <f>IF(Nota!A79="","",Nota!E79)</f>
        <v/>
      </c>
      <c r="F79" s="6">
        <f>IF(Nota!A79="","",IFERROR(INDEX(Contrato!C:C,MATCH(Nota!C79,Contrato!A:A,0)),"sem contrato"))</f>
        <v/>
      </c>
      <c r="G79">
        <f>IF(Nota!A79="","",COUNTIFS(Nota!A:A,Nota!A79,Nota!C:C,Nota!C79))</f>
        <v/>
      </c>
      <c r="H79">
        <f>IF(Nota!A79="","",IF(G79&gt;1,IF(SUMIFS(Nota!D:D,Nota!A:A,Nota!A79,Nota!C:C,Nota!C79)&gt;D79,"Cobrança em dobro (item repetido na nota)","Item repetido, quantidade bate"),IF(D79&lt;C79,"Quantidade que não chegou",IF(AND(ISNUMBER(F79),E79&gt;F79*(1+IFERROR(INDEX(Contrato!D:D,MATCH(B79,Contrato!A:A,0)),0)/100)),"Preço acima do contrato","OK"))))</f>
        <v/>
      </c>
      <c r="I79" s="6">
        <f>IF(OR(Nota!A79="",H79="OK",H79="Item repetido, quantidade bate"),"",IF(H79="Quantidade que não chegou",(C79-D79)*E79,IF(H79="Preço acima do contrato",(E79-F79)*C79,IF(AND(LEFT(H79,8)="Cobrança",COUNTIFS(Nota!A$2:A79,Nota!A79,Nota!C$2:C79,Nota!C79)=G79),(SUMIFS(Nota!D:D,Nota!A:A,Nota!A79,Nota!C:C,Nota!C79)-D79)*E79,0))))</f>
        <v/>
      </c>
      <c r="K79" s="6" t="n"/>
    </row>
    <row r="80">
      <c r="A80">
        <f>IF(Nota!A80="","",Nota!A80)</f>
        <v/>
      </c>
      <c r="B80">
        <f>IF(Nota!A80="","",Nota!C80)</f>
        <v/>
      </c>
      <c r="C80" s="5">
        <f>IF(Nota!A80="","",Nota!D80)</f>
        <v/>
      </c>
      <c r="D80" s="5">
        <f>IF(Nota!A80="","",SUMIFS(Recebimento!D:D,Recebimento!B:B,Nota!A80,Recebimento!C:C,Nota!C80))</f>
        <v/>
      </c>
      <c r="E80" s="6">
        <f>IF(Nota!A80="","",Nota!E80)</f>
        <v/>
      </c>
      <c r="F80" s="6">
        <f>IF(Nota!A80="","",IFERROR(INDEX(Contrato!C:C,MATCH(Nota!C80,Contrato!A:A,0)),"sem contrato"))</f>
        <v/>
      </c>
      <c r="G80">
        <f>IF(Nota!A80="","",COUNTIFS(Nota!A:A,Nota!A80,Nota!C:C,Nota!C80))</f>
        <v/>
      </c>
      <c r="H80">
        <f>IF(Nota!A80="","",IF(G80&gt;1,IF(SUMIFS(Nota!D:D,Nota!A:A,Nota!A80,Nota!C:C,Nota!C80)&gt;D80,"Cobrança em dobro (item repetido na nota)","Item repetido, quantidade bate"),IF(D80&lt;C80,"Quantidade que não chegou",IF(AND(ISNUMBER(F80),E80&gt;F80*(1+IFERROR(INDEX(Contrato!D:D,MATCH(B80,Contrato!A:A,0)),0)/100)),"Preço acima do contrato","OK"))))</f>
        <v/>
      </c>
      <c r="I80" s="6">
        <f>IF(OR(Nota!A80="",H80="OK",H80="Item repetido, quantidade bate"),"",IF(H80="Quantidade que não chegou",(C80-D80)*E80,IF(H80="Preço acima do contrato",(E80-F80)*C80,IF(AND(LEFT(H80,8)="Cobrança",COUNTIFS(Nota!A$2:A80,Nota!A80,Nota!C$2:C80,Nota!C80)=G80),(SUMIFS(Nota!D:D,Nota!A:A,Nota!A80,Nota!C:C,Nota!C80)-D80)*E80,0))))</f>
        <v/>
      </c>
      <c r="K80" s="6" t="n"/>
    </row>
    <row r="81">
      <c r="A81">
        <f>IF(Nota!A81="","",Nota!A81)</f>
        <v/>
      </c>
      <c r="B81">
        <f>IF(Nota!A81="","",Nota!C81)</f>
        <v/>
      </c>
      <c r="C81" s="5">
        <f>IF(Nota!A81="","",Nota!D81)</f>
        <v/>
      </c>
      <c r="D81" s="5">
        <f>IF(Nota!A81="","",SUMIFS(Recebimento!D:D,Recebimento!B:B,Nota!A81,Recebimento!C:C,Nota!C81))</f>
        <v/>
      </c>
      <c r="E81" s="6">
        <f>IF(Nota!A81="","",Nota!E81)</f>
        <v/>
      </c>
      <c r="F81" s="6">
        <f>IF(Nota!A81="","",IFERROR(INDEX(Contrato!C:C,MATCH(Nota!C81,Contrato!A:A,0)),"sem contrato"))</f>
        <v/>
      </c>
      <c r="G81">
        <f>IF(Nota!A81="","",COUNTIFS(Nota!A:A,Nota!A81,Nota!C:C,Nota!C81))</f>
        <v/>
      </c>
      <c r="H81">
        <f>IF(Nota!A81="","",IF(G81&gt;1,IF(SUMIFS(Nota!D:D,Nota!A:A,Nota!A81,Nota!C:C,Nota!C81)&gt;D81,"Cobrança em dobro (item repetido na nota)","Item repetido, quantidade bate"),IF(D81&lt;C81,"Quantidade que não chegou",IF(AND(ISNUMBER(F81),E81&gt;F81*(1+IFERROR(INDEX(Contrato!D:D,MATCH(B81,Contrato!A:A,0)),0)/100)),"Preço acima do contrato","OK"))))</f>
        <v/>
      </c>
      <c r="I81" s="6">
        <f>IF(OR(Nota!A81="",H81="OK",H81="Item repetido, quantidade bate"),"",IF(H81="Quantidade que não chegou",(C81-D81)*E81,IF(H81="Preço acima do contrato",(E81-F81)*C81,IF(AND(LEFT(H81,8)="Cobrança",COUNTIFS(Nota!A$2:A81,Nota!A81,Nota!C$2:C81,Nota!C81)=G81),(SUMIFS(Nota!D:D,Nota!A:A,Nota!A81,Nota!C:C,Nota!C81)-D81)*E81,0))))</f>
        <v/>
      </c>
      <c r="K81" s="6" t="n"/>
    </row>
    <row r="82">
      <c r="A82">
        <f>IF(Nota!A82="","",Nota!A82)</f>
        <v/>
      </c>
      <c r="B82">
        <f>IF(Nota!A82="","",Nota!C82)</f>
        <v/>
      </c>
      <c r="C82" s="5">
        <f>IF(Nota!A82="","",Nota!D82)</f>
        <v/>
      </c>
      <c r="D82" s="5">
        <f>IF(Nota!A82="","",SUMIFS(Recebimento!D:D,Recebimento!B:B,Nota!A82,Recebimento!C:C,Nota!C82))</f>
        <v/>
      </c>
      <c r="E82" s="6">
        <f>IF(Nota!A82="","",Nota!E82)</f>
        <v/>
      </c>
      <c r="F82" s="6">
        <f>IF(Nota!A82="","",IFERROR(INDEX(Contrato!C:C,MATCH(Nota!C82,Contrato!A:A,0)),"sem contrato"))</f>
        <v/>
      </c>
      <c r="G82">
        <f>IF(Nota!A82="","",COUNTIFS(Nota!A:A,Nota!A82,Nota!C:C,Nota!C82))</f>
        <v/>
      </c>
      <c r="H82">
        <f>IF(Nota!A82="","",IF(G82&gt;1,IF(SUMIFS(Nota!D:D,Nota!A:A,Nota!A82,Nota!C:C,Nota!C82)&gt;D82,"Cobrança em dobro (item repetido na nota)","Item repetido, quantidade bate"),IF(D82&lt;C82,"Quantidade que não chegou",IF(AND(ISNUMBER(F82),E82&gt;F82*(1+IFERROR(INDEX(Contrato!D:D,MATCH(B82,Contrato!A:A,0)),0)/100)),"Preço acima do contrato","OK"))))</f>
        <v/>
      </c>
      <c r="I82" s="6">
        <f>IF(OR(Nota!A82="",H82="OK",H82="Item repetido, quantidade bate"),"",IF(H82="Quantidade que não chegou",(C82-D82)*E82,IF(H82="Preço acima do contrato",(E82-F82)*C82,IF(AND(LEFT(H82,8)="Cobrança",COUNTIFS(Nota!A$2:A82,Nota!A82,Nota!C$2:C82,Nota!C82)=G82),(SUMIFS(Nota!D:D,Nota!A:A,Nota!A82,Nota!C:C,Nota!C82)-D82)*E82,0))))</f>
        <v/>
      </c>
      <c r="K82" s="6" t="n"/>
    </row>
    <row r="83">
      <c r="A83">
        <f>IF(Nota!A83="","",Nota!A83)</f>
        <v/>
      </c>
      <c r="B83">
        <f>IF(Nota!A83="","",Nota!C83)</f>
        <v/>
      </c>
      <c r="C83" s="5">
        <f>IF(Nota!A83="","",Nota!D83)</f>
        <v/>
      </c>
      <c r="D83" s="5">
        <f>IF(Nota!A83="","",SUMIFS(Recebimento!D:D,Recebimento!B:B,Nota!A83,Recebimento!C:C,Nota!C83))</f>
        <v/>
      </c>
      <c r="E83" s="6">
        <f>IF(Nota!A83="","",Nota!E83)</f>
        <v/>
      </c>
      <c r="F83" s="6">
        <f>IF(Nota!A83="","",IFERROR(INDEX(Contrato!C:C,MATCH(Nota!C83,Contrato!A:A,0)),"sem contrato"))</f>
        <v/>
      </c>
      <c r="G83">
        <f>IF(Nota!A83="","",COUNTIFS(Nota!A:A,Nota!A83,Nota!C:C,Nota!C83))</f>
        <v/>
      </c>
      <c r="H83">
        <f>IF(Nota!A83="","",IF(G83&gt;1,IF(SUMIFS(Nota!D:D,Nota!A:A,Nota!A83,Nota!C:C,Nota!C83)&gt;D83,"Cobrança em dobro (item repetido na nota)","Item repetido, quantidade bate"),IF(D83&lt;C83,"Quantidade que não chegou",IF(AND(ISNUMBER(F83),E83&gt;F83*(1+IFERROR(INDEX(Contrato!D:D,MATCH(B83,Contrato!A:A,0)),0)/100)),"Preço acima do contrato","OK"))))</f>
        <v/>
      </c>
      <c r="I83" s="6">
        <f>IF(OR(Nota!A83="",H83="OK",H83="Item repetido, quantidade bate"),"",IF(H83="Quantidade que não chegou",(C83-D83)*E83,IF(H83="Preço acima do contrato",(E83-F83)*C83,IF(AND(LEFT(H83,8)="Cobrança",COUNTIFS(Nota!A$2:A83,Nota!A83,Nota!C$2:C83,Nota!C83)=G83),(SUMIFS(Nota!D:D,Nota!A:A,Nota!A83,Nota!C:C,Nota!C83)-D83)*E83,0))))</f>
        <v/>
      </c>
      <c r="K83" s="6" t="n"/>
    </row>
    <row r="84">
      <c r="A84">
        <f>IF(Nota!A84="","",Nota!A84)</f>
        <v/>
      </c>
      <c r="B84">
        <f>IF(Nota!A84="","",Nota!C84)</f>
        <v/>
      </c>
      <c r="C84" s="5">
        <f>IF(Nota!A84="","",Nota!D84)</f>
        <v/>
      </c>
      <c r="D84" s="5">
        <f>IF(Nota!A84="","",SUMIFS(Recebimento!D:D,Recebimento!B:B,Nota!A84,Recebimento!C:C,Nota!C84))</f>
        <v/>
      </c>
      <c r="E84" s="6">
        <f>IF(Nota!A84="","",Nota!E84)</f>
        <v/>
      </c>
      <c r="F84" s="6">
        <f>IF(Nota!A84="","",IFERROR(INDEX(Contrato!C:C,MATCH(Nota!C84,Contrato!A:A,0)),"sem contrato"))</f>
        <v/>
      </c>
      <c r="G84">
        <f>IF(Nota!A84="","",COUNTIFS(Nota!A:A,Nota!A84,Nota!C:C,Nota!C84))</f>
        <v/>
      </c>
      <c r="H84">
        <f>IF(Nota!A84="","",IF(G84&gt;1,IF(SUMIFS(Nota!D:D,Nota!A:A,Nota!A84,Nota!C:C,Nota!C84)&gt;D84,"Cobrança em dobro (item repetido na nota)","Item repetido, quantidade bate"),IF(D84&lt;C84,"Quantidade que não chegou",IF(AND(ISNUMBER(F84),E84&gt;F84*(1+IFERROR(INDEX(Contrato!D:D,MATCH(B84,Contrato!A:A,0)),0)/100)),"Preço acima do contrato","OK"))))</f>
        <v/>
      </c>
      <c r="I84" s="6">
        <f>IF(OR(Nota!A84="",H84="OK",H84="Item repetido, quantidade bate"),"",IF(H84="Quantidade que não chegou",(C84-D84)*E84,IF(H84="Preço acima do contrato",(E84-F84)*C84,IF(AND(LEFT(H84,8)="Cobrança",COUNTIFS(Nota!A$2:A84,Nota!A84,Nota!C$2:C84,Nota!C84)=G84),(SUMIFS(Nota!D:D,Nota!A:A,Nota!A84,Nota!C:C,Nota!C84)-D84)*E84,0))))</f>
        <v/>
      </c>
      <c r="K84" s="6" t="n"/>
    </row>
    <row r="85">
      <c r="A85">
        <f>IF(Nota!A85="","",Nota!A85)</f>
        <v/>
      </c>
      <c r="B85">
        <f>IF(Nota!A85="","",Nota!C85)</f>
        <v/>
      </c>
      <c r="C85" s="5">
        <f>IF(Nota!A85="","",Nota!D85)</f>
        <v/>
      </c>
      <c r="D85" s="5">
        <f>IF(Nota!A85="","",SUMIFS(Recebimento!D:D,Recebimento!B:B,Nota!A85,Recebimento!C:C,Nota!C85))</f>
        <v/>
      </c>
      <c r="E85" s="6">
        <f>IF(Nota!A85="","",Nota!E85)</f>
        <v/>
      </c>
      <c r="F85" s="6">
        <f>IF(Nota!A85="","",IFERROR(INDEX(Contrato!C:C,MATCH(Nota!C85,Contrato!A:A,0)),"sem contrato"))</f>
        <v/>
      </c>
      <c r="G85">
        <f>IF(Nota!A85="","",COUNTIFS(Nota!A:A,Nota!A85,Nota!C:C,Nota!C85))</f>
        <v/>
      </c>
      <c r="H85">
        <f>IF(Nota!A85="","",IF(G85&gt;1,IF(SUMIFS(Nota!D:D,Nota!A:A,Nota!A85,Nota!C:C,Nota!C85)&gt;D85,"Cobrança em dobro (item repetido na nota)","Item repetido, quantidade bate"),IF(D85&lt;C85,"Quantidade que não chegou",IF(AND(ISNUMBER(F85),E85&gt;F85*(1+IFERROR(INDEX(Contrato!D:D,MATCH(B85,Contrato!A:A,0)),0)/100)),"Preço acima do contrato","OK"))))</f>
        <v/>
      </c>
      <c r="I85" s="6">
        <f>IF(OR(Nota!A85="",H85="OK",H85="Item repetido, quantidade bate"),"",IF(H85="Quantidade que não chegou",(C85-D85)*E85,IF(H85="Preço acima do contrato",(E85-F85)*C85,IF(AND(LEFT(H85,8)="Cobrança",COUNTIFS(Nota!A$2:A85,Nota!A85,Nota!C$2:C85,Nota!C85)=G85),(SUMIFS(Nota!D:D,Nota!A:A,Nota!A85,Nota!C:C,Nota!C85)-D85)*E85,0))))</f>
        <v/>
      </c>
      <c r="K85" s="6" t="n"/>
    </row>
    <row r="86">
      <c r="A86">
        <f>IF(Nota!A86="","",Nota!A86)</f>
        <v/>
      </c>
      <c r="B86">
        <f>IF(Nota!A86="","",Nota!C86)</f>
        <v/>
      </c>
      <c r="C86" s="5">
        <f>IF(Nota!A86="","",Nota!D86)</f>
        <v/>
      </c>
      <c r="D86" s="5">
        <f>IF(Nota!A86="","",SUMIFS(Recebimento!D:D,Recebimento!B:B,Nota!A86,Recebimento!C:C,Nota!C86))</f>
        <v/>
      </c>
      <c r="E86" s="6">
        <f>IF(Nota!A86="","",Nota!E86)</f>
        <v/>
      </c>
      <c r="F86" s="6">
        <f>IF(Nota!A86="","",IFERROR(INDEX(Contrato!C:C,MATCH(Nota!C86,Contrato!A:A,0)),"sem contrato"))</f>
        <v/>
      </c>
      <c r="G86">
        <f>IF(Nota!A86="","",COUNTIFS(Nota!A:A,Nota!A86,Nota!C:C,Nota!C86))</f>
        <v/>
      </c>
      <c r="H86">
        <f>IF(Nota!A86="","",IF(G86&gt;1,IF(SUMIFS(Nota!D:D,Nota!A:A,Nota!A86,Nota!C:C,Nota!C86)&gt;D86,"Cobrança em dobro (item repetido na nota)","Item repetido, quantidade bate"),IF(D86&lt;C86,"Quantidade que não chegou",IF(AND(ISNUMBER(F86),E86&gt;F86*(1+IFERROR(INDEX(Contrato!D:D,MATCH(B86,Contrato!A:A,0)),0)/100)),"Preço acima do contrato","OK"))))</f>
        <v/>
      </c>
      <c r="I86" s="6">
        <f>IF(OR(Nota!A86="",H86="OK",H86="Item repetido, quantidade bate"),"",IF(H86="Quantidade que não chegou",(C86-D86)*E86,IF(H86="Preço acima do contrato",(E86-F86)*C86,IF(AND(LEFT(H86,8)="Cobrança",COUNTIFS(Nota!A$2:A86,Nota!A86,Nota!C$2:C86,Nota!C86)=G86),(SUMIFS(Nota!D:D,Nota!A:A,Nota!A86,Nota!C:C,Nota!C86)-D86)*E86,0))))</f>
        <v/>
      </c>
      <c r="K86" s="6" t="n"/>
    </row>
    <row r="87">
      <c r="A87">
        <f>IF(Nota!A87="","",Nota!A87)</f>
        <v/>
      </c>
      <c r="B87">
        <f>IF(Nota!A87="","",Nota!C87)</f>
        <v/>
      </c>
      <c r="C87" s="5">
        <f>IF(Nota!A87="","",Nota!D87)</f>
        <v/>
      </c>
      <c r="D87" s="5">
        <f>IF(Nota!A87="","",SUMIFS(Recebimento!D:D,Recebimento!B:B,Nota!A87,Recebimento!C:C,Nota!C87))</f>
        <v/>
      </c>
      <c r="E87" s="6">
        <f>IF(Nota!A87="","",Nota!E87)</f>
        <v/>
      </c>
      <c r="F87" s="6">
        <f>IF(Nota!A87="","",IFERROR(INDEX(Contrato!C:C,MATCH(Nota!C87,Contrato!A:A,0)),"sem contrato"))</f>
        <v/>
      </c>
      <c r="G87">
        <f>IF(Nota!A87="","",COUNTIFS(Nota!A:A,Nota!A87,Nota!C:C,Nota!C87))</f>
        <v/>
      </c>
      <c r="H87">
        <f>IF(Nota!A87="","",IF(G87&gt;1,IF(SUMIFS(Nota!D:D,Nota!A:A,Nota!A87,Nota!C:C,Nota!C87)&gt;D87,"Cobrança em dobro (item repetido na nota)","Item repetido, quantidade bate"),IF(D87&lt;C87,"Quantidade que não chegou",IF(AND(ISNUMBER(F87),E87&gt;F87*(1+IFERROR(INDEX(Contrato!D:D,MATCH(B87,Contrato!A:A,0)),0)/100)),"Preço acima do contrato","OK"))))</f>
        <v/>
      </c>
      <c r="I87" s="6">
        <f>IF(OR(Nota!A87="",H87="OK",H87="Item repetido, quantidade bate"),"",IF(H87="Quantidade que não chegou",(C87-D87)*E87,IF(H87="Preço acima do contrato",(E87-F87)*C87,IF(AND(LEFT(H87,8)="Cobrança",COUNTIFS(Nota!A$2:A87,Nota!A87,Nota!C$2:C87,Nota!C87)=G87),(SUMIFS(Nota!D:D,Nota!A:A,Nota!A87,Nota!C:C,Nota!C87)-D87)*E87,0))))</f>
        <v/>
      </c>
      <c r="K87" s="6" t="n"/>
    </row>
    <row r="88">
      <c r="A88">
        <f>IF(Nota!A88="","",Nota!A88)</f>
        <v/>
      </c>
      <c r="B88">
        <f>IF(Nota!A88="","",Nota!C88)</f>
        <v/>
      </c>
      <c r="C88" s="5">
        <f>IF(Nota!A88="","",Nota!D88)</f>
        <v/>
      </c>
      <c r="D88" s="5">
        <f>IF(Nota!A88="","",SUMIFS(Recebimento!D:D,Recebimento!B:B,Nota!A88,Recebimento!C:C,Nota!C88))</f>
        <v/>
      </c>
      <c r="E88" s="6">
        <f>IF(Nota!A88="","",Nota!E88)</f>
        <v/>
      </c>
      <c r="F88" s="6">
        <f>IF(Nota!A88="","",IFERROR(INDEX(Contrato!C:C,MATCH(Nota!C88,Contrato!A:A,0)),"sem contrato"))</f>
        <v/>
      </c>
      <c r="G88">
        <f>IF(Nota!A88="","",COUNTIFS(Nota!A:A,Nota!A88,Nota!C:C,Nota!C88))</f>
        <v/>
      </c>
      <c r="H88">
        <f>IF(Nota!A88="","",IF(G88&gt;1,IF(SUMIFS(Nota!D:D,Nota!A:A,Nota!A88,Nota!C:C,Nota!C88)&gt;D88,"Cobrança em dobro (item repetido na nota)","Item repetido, quantidade bate"),IF(D88&lt;C88,"Quantidade que não chegou",IF(AND(ISNUMBER(F88),E88&gt;F88*(1+IFERROR(INDEX(Contrato!D:D,MATCH(B88,Contrato!A:A,0)),0)/100)),"Preço acima do contrato","OK"))))</f>
        <v/>
      </c>
      <c r="I88" s="6">
        <f>IF(OR(Nota!A88="",H88="OK",H88="Item repetido, quantidade bate"),"",IF(H88="Quantidade que não chegou",(C88-D88)*E88,IF(H88="Preço acima do contrato",(E88-F88)*C88,IF(AND(LEFT(H88,8)="Cobrança",COUNTIFS(Nota!A$2:A88,Nota!A88,Nota!C$2:C88,Nota!C88)=G88),(SUMIFS(Nota!D:D,Nota!A:A,Nota!A88,Nota!C:C,Nota!C88)-D88)*E88,0))))</f>
        <v/>
      </c>
      <c r="K88" s="6" t="n"/>
    </row>
    <row r="89">
      <c r="A89">
        <f>IF(Nota!A89="","",Nota!A89)</f>
        <v/>
      </c>
      <c r="B89">
        <f>IF(Nota!A89="","",Nota!C89)</f>
        <v/>
      </c>
      <c r="C89" s="5">
        <f>IF(Nota!A89="","",Nota!D89)</f>
        <v/>
      </c>
      <c r="D89" s="5">
        <f>IF(Nota!A89="","",SUMIFS(Recebimento!D:D,Recebimento!B:B,Nota!A89,Recebimento!C:C,Nota!C89))</f>
        <v/>
      </c>
      <c r="E89" s="6">
        <f>IF(Nota!A89="","",Nota!E89)</f>
        <v/>
      </c>
      <c r="F89" s="6">
        <f>IF(Nota!A89="","",IFERROR(INDEX(Contrato!C:C,MATCH(Nota!C89,Contrato!A:A,0)),"sem contrato"))</f>
        <v/>
      </c>
      <c r="G89">
        <f>IF(Nota!A89="","",COUNTIFS(Nota!A:A,Nota!A89,Nota!C:C,Nota!C89))</f>
        <v/>
      </c>
      <c r="H89">
        <f>IF(Nota!A89="","",IF(G89&gt;1,IF(SUMIFS(Nota!D:D,Nota!A:A,Nota!A89,Nota!C:C,Nota!C89)&gt;D89,"Cobrança em dobro (item repetido na nota)","Item repetido, quantidade bate"),IF(D89&lt;C89,"Quantidade que não chegou",IF(AND(ISNUMBER(F89),E89&gt;F89*(1+IFERROR(INDEX(Contrato!D:D,MATCH(B89,Contrato!A:A,0)),0)/100)),"Preço acima do contrato","OK"))))</f>
        <v/>
      </c>
      <c r="I89" s="6">
        <f>IF(OR(Nota!A89="",H89="OK",H89="Item repetido, quantidade bate"),"",IF(H89="Quantidade que não chegou",(C89-D89)*E89,IF(H89="Preço acima do contrato",(E89-F89)*C89,IF(AND(LEFT(H89,8)="Cobrança",COUNTIFS(Nota!A$2:A89,Nota!A89,Nota!C$2:C89,Nota!C89)=G89),(SUMIFS(Nota!D:D,Nota!A:A,Nota!A89,Nota!C:C,Nota!C89)-D89)*E89,0))))</f>
        <v/>
      </c>
      <c r="K89" s="6" t="n"/>
    </row>
    <row r="90">
      <c r="A90">
        <f>IF(Nota!A90="","",Nota!A90)</f>
        <v/>
      </c>
      <c r="B90">
        <f>IF(Nota!A90="","",Nota!C90)</f>
        <v/>
      </c>
      <c r="C90" s="5">
        <f>IF(Nota!A90="","",Nota!D90)</f>
        <v/>
      </c>
      <c r="D90" s="5">
        <f>IF(Nota!A90="","",SUMIFS(Recebimento!D:D,Recebimento!B:B,Nota!A90,Recebimento!C:C,Nota!C90))</f>
        <v/>
      </c>
      <c r="E90" s="6">
        <f>IF(Nota!A90="","",Nota!E90)</f>
        <v/>
      </c>
      <c r="F90" s="6">
        <f>IF(Nota!A90="","",IFERROR(INDEX(Contrato!C:C,MATCH(Nota!C90,Contrato!A:A,0)),"sem contrato"))</f>
        <v/>
      </c>
      <c r="G90">
        <f>IF(Nota!A90="","",COUNTIFS(Nota!A:A,Nota!A90,Nota!C:C,Nota!C90))</f>
        <v/>
      </c>
      <c r="H90">
        <f>IF(Nota!A90="","",IF(G90&gt;1,IF(SUMIFS(Nota!D:D,Nota!A:A,Nota!A90,Nota!C:C,Nota!C90)&gt;D90,"Cobrança em dobro (item repetido na nota)","Item repetido, quantidade bate"),IF(D90&lt;C90,"Quantidade que não chegou",IF(AND(ISNUMBER(F90),E90&gt;F90*(1+IFERROR(INDEX(Contrato!D:D,MATCH(B90,Contrato!A:A,0)),0)/100)),"Preço acima do contrato","OK"))))</f>
        <v/>
      </c>
      <c r="I90" s="6">
        <f>IF(OR(Nota!A90="",H90="OK",H90="Item repetido, quantidade bate"),"",IF(H90="Quantidade que não chegou",(C90-D90)*E90,IF(H90="Preço acima do contrato",(E90-F90)*C90,IF(AND(LEFT(H90,8)="Cobrança",COUNTIFS(Nota!A$2:A90,Nota!A90,Nota!C$2:C90,Nota!C90)=G90),(SUMIFS(Nota!D:D,Nota!A:A,Nota!A90,Nota!C:C,Nota!C90)-D90)*E90,0))))</f>
        <v/>
      </c>
      <c r="K90" s="6" t="n"/>
    </row>
    <row r="91">
      <c r="A91">
        <f>IF(Nota!A91="","",Nota!A91)</f>
        <v/>
      </c>
      <c r="B91">
        <f>IF(Nota!A91="","",Nota!C91)</f>
        <v/>
      </c>
      <c r="C91" s="5">
        <f>IF(Nota!A91="","",Nota!D91)</f>
        <v/>
      </c>
      <c r="D91" s="5">
        <f>IF(Nota!A91="","",SUMIFS(Recebimento!D:D,Recebimento!B:B,Nota!A91,Recebimento!C:C,Nota!C91))</f>
        <v/>
      </c>
      <c r="E91" s="6">
        <f>IF(Nota!A91="","",Nota!E91)</f>
        <v/>
      </c>
      <c r="F91" s="6">
        <f>IF(Nota!A91="","",IFERROR(INDEX(Contrato!C:C,MATCH(Nota!C91,Contrato!A:A,0)),"sem contrato"))</f>
        <v/>
      </c>
      <c r="G91">
        <f>IF(Nota!A91="","",COUNTIFS(Nota!A:A,Nota!A91,Nota!C:C,Nota!C91))</f>
        <v/>
      </c>
      <c r="H91">
        <f>IF(Nota!A91="","",IF(G91&gt;1,IF(SUMIFS(Nota!D:D,Nota!A:A,Nota!A91,Nota!C:C,Nota!C91)&gt;D91,"Cobrança em dobro (item repetido na nota)","Item repetido, quantidade bate"),IF(D91&lt;C91,"Quantidade que não chegou",IF(AND(ISNUMBER(F91),E91&gt;F91*(1+IFERROR(INDEX(Contrato!D:D,MATCH(B91,Contrato!A:A,0)),0)/100)),"Preço acima do contrato","OK"))))</f>
        <v/>
      </c>
      <c r="I91" s="6">
        <f>IF(OR(Nota!A91="",H91="OK",H91="Item repetido, quantidade bate"),"",IF(H91="Quantidade que não chegou",(C91-D91)*E91,IF(H91="Preço acima do contrato",(E91-F91)*C91,IF(AND(LEFT(H91,8)="Cobrança",COUNTIFS(Nota!A$2:A91,Nota!A91,Nota!C$2:C91,Nota!C91)=G91),(SUMIFS(Nota!D:D,Nota!A:A,Nota!A91,Nota!C:C,Nota!C91)-D91)*E91,0))))</f>
        <v/>
      </c>
      <c r="K91" s="6" t="n"/>
    </row>
    <row r="92">
      <c r="A92">
        <f>IF(Nota!A92="","",Nota!A92)</f>
        <v/>
      </c>
      <c r="B92">
        <f>IF(Nota!A92="","",Nota!C92)</f>
        <v/>
      </c>
      <c r="C92" s="5">
        <f>IF(Nota!A92="","",Nota!D92)</f>
        <v/>
      </c>
      <c r="D92" s="5">
        <f>IF(Nota!A92="","",SUMIFS(Recebimento!D:D,Recebimento!B:B,Nota!A92,Recebimento!C:C,Nota!C92))</f>
        <v/>
      </c>
      <c r="E92" s="6">
        <f>IF(Nota!A92="","",Nota!E92)</f>
        <v/>
      </c>
      <c r="F92" s="6">
        <f>IF(Nota!A92="","",IFERROR(INDEX(Contrato!C:C,MATCH(Nota!C92,Contrato!A:A,0)),"sem contrato"))</f>
        <v/>
      </c>
      <c r="G92">
        <f>IF(Nota!A92="","",COUNTIFS(Nota!A:A,Nota!A92,Nota!C:C,Nota!C92))</f>
        <v/>
      </c>
      <c r="H92">
        <f>IF(Nota!A92="","",IF(G92&gt;1,IF(SUMIFS(Nota!D:D,Nota!A:A,Nota!A92,Nota!C:C,Nota!C92)&gt;D92,"Cobrança em dobro (item repetido na nota)","Item repetido, quantidade bate"),IF(D92&lt;C92,"Quantidade que não chegou",IF(AND(ISNUMBER(F92),E92&gt;F92*(1+IFERROR(INDEX(Contrato!D:D,MATCH(B92,Contrato!A:A,0)),0)/100)),"Preço acima do contrato","OK"))))</f>
        <v/>
      </c>
      <c r="I92" s="6">
        <f>IF(OR(Nota!A92="",H92="OK",H92="Item repetido, quantidade bate"),"",IF(H92="Quantidade que não chegou",(C92-D92)*E92,IF(H92="Preço acima do contrato",(E92-F92)*C92,IF(AND(LEFT(H92,8)="Cobrança",COUNTIFS(Nota!A$2:A92,Nota!A92,Nota!C$2:C92,Nota!C92)=G92),(SUMIFS(Nota!D:D,Nota!A:A,Nota!A92,Nota!C:C,Nota!C92)-D92)*E92,0))))</f>
        <v/>
      </c>
      <c r="K92" s="6" t="n"/>
    </row>
    <row r="93">
      <c r="A93">
        <f>IF(Nota!A93="","",Nota!A93)</f>
        <v/>
      </c>
      <c r="B93">
        <f>IF(Nota!A93="","",Nota!C93)</f>
        <v/>
      </c>
      <c r="C93" s="5">
        <f>IF(Nota!A93="","",Nota!D93)</f>
        <v/>
      </c>
      <c r="D93" s="5">
        <f>IF(Nota!A93="","",SUMIFS(Recebimento!D:D,Recebimento!B:B,Nota!A93,Recebimento!C:C,Nota!C93))</f>
        <v/>
      </c>
      <c r="E93" s="6">
        <f>IF(Nota!A93="","",Nota!E93)</f>
        <v/>
      </c>
      <c r="F93" s="6">
        <f>IF(Nota!A93="","",IFERROR(INDEX(Contrato!C:C,MATCH(Nota!C93,Contrato!A:A,0)),"sem contrato"))</f>
        <v/>
      </c>
      <c r="G93">
        <f>IF(Nota!A93="","",COUNTIFS(Nota!A:A,Nota!A93,Nota!C:C,Nota!C93))</f>
        <v/>
      </c>
      <c r="H93">
        <f>IF(Nota!A93="","",IF(G93&gt;1,IF(SUMIFS(Nota!D:D,Nota!A:A,Nota!A93,Nota!C:C,Nota!C93)&gt;D93,"Cobrança em dobro (item repetido na nota)","Item repetido, quantidade bate"),IF(D93&lt;C93,"Quantidade que não chegou",IF(AND(ISNUMBER(F93),E93&gt;F93*(1+IFERROR(INDEX(Contrato!D:D,MATCH(B93,Contrato!A:A,0)),0)/100)),"Preço acima do contrato","OK"))))</f>
        <v/>
      </c>
      <c r="I93" s="6">
        <f>IF(OR(Nota!A93="",H93="OK",H93="Item repetido, quantidade bate"),"",IF(H93="Quantidade que não chegou",(C93-D93)*E93,IF(H93="Preço acima do contrato",(E93-F93)*C93,IF(AND(LEFT(H93,8)="Cobrança",COUNTIFS(Nota!A$2:A93,Nota!A93,Nota!C$2:C93,Nota!C93)=G93),(SUMIFS(Nota!D:D,Nota!A:A,Nota!A93,Nota!C:C,Nota!C93)-D93)*E93,0))))</f>
        <v/>
      </c>
      <c r="K93" s="6" t="n"/>
    </row>
    <row r="94">
      <c r="A94">
        <f>IF(Nota!A94="","",Nota!A94)</f>
        <v/>
      </c>
      <c r="B94">
        <f>IF(Nota!A94="","",Nota!C94)</f>
        <v/>
      </c>
      <c r="C94" s="5">
        <f>IF(Nota!A94="","",Nota!D94)</f>
        <v/>
      </c>
      <c r="D94" s="5">
        <f>IF(Nota!A94="","",SUMIFS(Recebimento!D:D,Recebimento!B:B,Nota!A94,Recebimento!C:C,Nota!C94))</f>
        <v/>
      </c>
      <c r="E94" s="6">
        <f>IF(Nota!A94="","",Nota!E94)</f>
        <v/>
      </c>
      <c r="F94" s="6">
        <f>IF(Nota!A94="","",IFERROR(INDEX(Contrato!C:C,MATCH(Nota!C94,Contrato!A:A,0)),"sem contrato"))</f>
        <v/>
      </c>
      <c r="G94">
        <f>IF(Nota!A94="","",COUNTIFS(Nota!A:A,Nota!A94,Nota!C:C,Nota!C94))</f>
        <v/>
      </c>
      <c r="H94">
        <f>IF(Nota!A94="","",IF(G94&gt;1,IF(SUMIFS(Nota!D:D,Nota!A:A,Nota!A94,Nota!C:C,Nota!C94)&gt;D94,"Cobrança em dobro (item repetido na nota)","Item repetido, quantidade bate"),IF(D94&lt;C94,"Quantidade que não chegou",IF(AND(ISNUMBER(F94),E94&gt;F94*(1+IFERROR(INDEX(Contrato!D:D,MATCH(B94,Contrato!A:A,0)),0)/100)),"Preço acima do contrato","OK"))))</f>
        <v/>
      </c>
      <c r="I94" s="6">
        <f>IF(OR(Nota!A94="",H94="OK",H94="Item repetido, quantidade bate"),"",IF(H94="Quantidade que não chegou",(C94-D94)*E94,IF(H94="Preço acima do contrato",(E94-F94)*C94,IF(AND(LEFT(H94,8)="Cobrança",COUNTIFS(Nota!A$2:A94,Nota!A94,Nota!C$2:C94,Nota!C94)=G94),(SUMIFS(Nota!D:D,Nota!A:A,Nota!A94,Nota!C:C,Nota!C94)-D94)*E94,0))))</f>
        <v/>
      </c>
      <c r="K94" s="6" t="n"/>
    </row>
    <row r="95">
      <c r="A95">
        <f>IF(Nota!A95="","",Nota!A95)</f>
        <v/>
      </c>
      <c r="B95">
        <f>IF(Nota!A95="","",Nota!C95)</f>
        <v/>
      </c>
      <c r="C95" s="5">
        <f>IF(Nota!A95="","",Nota!D95)</f>
        <v/>
      </c>
      <c r="D95" s="5">
        <f>IF(Nota!A95="","",SUMIFS(Recebimento!D:D,Recebimento!B:B,Nota!A95,Recebimento!C:C,Nota!C95))</f>
        <v/>
      </c>
      <c r="E95" s="6">
        <f>IF(Nota!A95="","",Nota!E95)</f>
        <v/>
      </c>
      <c r="F95" s="6">
        <f>IF(Nota!A95="","",IFERROR(INDEX(Contrato!C:C,MATCH(Nota!C95,Contrato!A:A,0)),"sem contrato"))</f>
        <v/>
      </c>
      <c r="G95">
        <f>IF(Nota!A95="","",COUNTIFS(Nota!A:A,Nota!A95,Nota!C:C,Nota!C95))</f>
        <v/>
      </c>
      <c r="H95">
        <f>IF(Nota!A95="","",IF(G95&gt;1,IF(SUMIFS(Nota!D:D,Nota!A:A,Nota!A95,Nota!C:C,Nota!C95)&gt;D95,"Cobrança em dobro (item repetido na nota)","Item repetido, quantidade bate"),IF(D95&lt;C95,"Quantidade que não chegou",IF(AND(ISNUMBER(F95),E95&gt;F95*(1+IFERROR(INDEX(Contrato!D:D,MATCH(B95,Contrato!A:A,0)),0)/100)),"Preço acima do contrato","OK"))))</f>
        <v/>
      </c>
      <c r="I95" s="6">
        <f>IF(OR(Nota!A95="",H95="OK",H95="Item repetido, quantidade bate"),"",IF(H95="Quantidade que não chegou",(C95-D95)*E95,IF(H95="Preço acima do contrato",(E95-F95)*C95,IF(AND(LEFT(H95,8)="Cobrança",COUNTIFS(Nota!A$2:A95,Nota!A95,Nota!C$2:C95,Nota!C95)=G95),(SUMIFS(Nota!D:D,Nota!A:A,Nota!A95,Nota!C:C,Nota!C95)-D95)*E95,0))))</f>
        <v/>
      </c>
      <c r="K95" s="6" t="n"/>
    </row>
    <row r="96">
      <c r="A96">
        <f>IF(Nota!A96="","",Nota!A96)</f>
        <v/>
      </c>
      <c r="B96">
        <f>IF(Nota!A96="","",Nota!C96)</f>
        <v/>
      </c>
      <c r="C96" s="5">
        <f>IF(Nota!A96="","",Nota!D96)</f>
        <v/>
      </c>
      <c r="D96" s="5">
        <f>IF(Nota!A96="","",SUMIFS(Recebimento!D:D,Recebimento!B:B,Nota!A96,Recebimento!C:C,Nota!C96))</f>
        <v/>
      </c>
      <c r="E96" s="6">
        <f>IF(Nota!A96="","",Nota!E96)</f>
        <v/>
      </c>
      <c r="F96" s="6">
        <f>IF(Nota!A96="","",IFERROR(INDEX(Contrato!C:C,MATCH(Nota!C96,Contrato!A:A,0)),"sem contrato"))</f>
        <v/>
      </c>
      <c r="G96">
        <f>IF(Nota!A96="","",COUNTIFS(Nota!A:A,Nota!A96,Nota!C:C,Nota!C96))</f>
        <v/>
      </c>
      <c r="H96">
        <f>IF(Nota!A96="","",IF(G96&gt;1,IF(SUMIFS(Nota!D:D,Nota!A:A,Nota!A96,Nota!C:C,Nota!C96)&gt;D96,"Cobrança em dobro (item repetido na nota)","Item repetido, quantidade bate"),IF(D96&lt;C96,"Quantidade que não chegou",IF(AND(ISNUMBER(F96),E96&gt;F96*(1+IFERROR(INDEX(Contrato!D:D,MATCH(B96,Contrato!A:A,0)),0)/100)),"Preço acima do contrato","OK"))))</f>
        <v/>
      </c>
      <c r="I96" s="6">
        <f>IF(OR(Nota!A96="",H96="OK",H96="Item repetido, quantidade bate"),"",IF(H96="Quantidade que não chegou",(C96-D96)*E96,IF(H96="Preço acima do contrato",(E96-F96)*C96,IF(AND(LEFT(H96,8)="Cobrança",COUNTIFS(Nota!A$2:A96,Nota!A96,Nota!C$2:C96,Nota!C96)=G96),(SUMIFS(Nota!D:D,Nota!A:A,Nota!A96,Nota!C:C,Nota!C96)-D96)*E96,0))))</f>
        <v/>
      </c>
      <c r="K96" s="6" t="n"/>
    </row>
    <row r="97">
      <c r="A97">
        <f>IF(Nota!A97="","",Nota!A97)</f>
        <v/>
      </c>
      <c r="B97">
        <f>IF(Nota!A97="","",Nota!C97)</f>
        <v/>
      </c>
      <c r="C97" s="5">
        <f>IF(Nota!A97="","",Nota!D97)</f>
        <v/>
      </c>
      <c r="D97" s="5">
        <f>IF(Nota!A97="","",SUMIFS(Recebimento!D:D,Recebimento!B:B,Nota!A97,Recebimento!C:C,Nota!C97))</f>
        <v/>
      </c>
      <c r="E97" s="6">
        <f>IF(Nota!A97="","",Nota!E97)</f>
        <v/>
      </c>
      <c r="F97" s="6">
        <f>IF(Nota!A97="","",IFERROR(INDEX(Contrato!C:C,MATCH(Nota!C97,Contrato!A:A,0)),"sem contrato"))</f>
        <v/>
      </c>
      <c r="G97">
        <f>IF(Nota!A97="","",COUNTIFS(Nota!A:A,Nota!A97,Nota!C:C,Nota!C97))</f>
        <v/>
      </c>
      <c r="H97">
        <f>IF(Nota!A97="","",IF(G97&gt;1,IF(SUMIFS(Nota!D:D,Nota!A:A,Nota!A97,Nota!C:C,Nota!C97)&gt;D97,"Cobrança em dobro (item repetido na nota)","Item repetido, quantidade bate"),IF(D97&lt;C97,"Quantidade que não chegou",IF(AND(ISNUMBER(F97),E97&gt;F97*(1+IFERROR(INDEX(Contrato!D:D,MATCH(B97,Contrato!A:A,0)),0)/100)),"Preço acima do contrato","OK"))))</f>
        <v/>
      </c>
      <c r="I97" s="6">
        <f>IF(OR(Nota!A97="",H97="OK",H97="Item repetido, quantidade bate"),"",IF(H97="Quantidade que não chegou",(C97-D97)*E97,IF(H97="Preço acima do contrato",(E97-F97)*C97,IF(AND(LEFT(H97,8)="Cobrança",COUNTIFS(Nota!A$2:A97,Nota!A97,Nota!C$2:C97,Nota!C97)=G97),(SUMIFS(Nota!D:D,Nota!A:A,Nota!A97,Nota!C:C,Nota!C97)-D97)*E97,0))))</f>
        <v/>
      </c>
      <c r="K97" s="6" t="n"/>
    </row>
    <row r="98">
      <c r="A98">
        <f>IF(Nota!A98="","",Nota!A98)</f>
        <v/>
      </c>
      <c r="B98">
        <f>IF(Nota!A98="","",Nota!C98)</f>
        <v/>
      </c>
      <c r="C98" s="5">
        <f>IF(Nota!A98="","",Nota!D98)</f>
        <v/>
      </c>
      <c r="D98" s="5">
        <f>IF(Nota!A98="","",SUMIFS(Recebimento!D:D,Recebimento!B:B,Nota!A98,Recebimento!C:C,Nota!C98))</f>
        <v/>
      </c>
      <c r="E98" s="6">
        <f>IF(Nota!A98="","",Nota!E98)</f>
        <v/>
      </c>
      <c r="F98" s="6">
        <f>IF(Nota!A98="","",IFERROR(INDEX(Contrato!C:C,MATCH(Nota!C98,Contrato!A:A,0)),"sem contrato"))</f>
        <v/>
      </c>
      <c r="G98">
        <f>IF(Nota!A98="","",COUNTIFS(Nota!A:A,Nota!A98,Nota!C:C,Nota!C98))</f>
        <v/>
      </c>
      <c r="H98">
        <f>IF(Nota!A98="","",IF(G98&gt;1,IF(SUMIFS(Nota!D:D,Nota!A:A,Nota!A98,Nota!C:C,Nota!C98)&gt;D98,"Cobrança em dobro (item repetido na nota)","Item repetido, quantidade bate"),IF(D98&lt;C98,"Quantidade que não chegou",IF(AND(ISNUMBER(F98),E98&gt;F98*(1+IFERROR(INDEX(Contrato!D:D,MATCH(B98,Contrato!A:A,0)),0)/100)),"Preço acima do contrato","OK"))))</f>
        <v/>
      </c>
      <c r="I98" s="6">
        <f>IF(OR(Nota!A98="",H98="OK",H98="Item repetido, quantidade bate"),"",IF(H98="Quantidade que não chegou",(C98-D98)*E98,IF(H98="Preço acima do contrato",(E98-F98)*C98,IF(AND(LEFT(H98,8)="Cobrança",COUNTIFS(Nota!A$2:A98,Nota!A98,Nota!C$2:C98,Nota!C98)=G98),(SUMIFS(Nota!D:D,Nota!A:A,Nota!A98,Nota!C:C,Nota!C98)-D98)*E98,0))))</f>
        <v/>
      </c>
      <c r="K98" s="6" t="n"/>
    </row>
    <row r="99">
      <c r="A99">
        <f>IF(Nota!A99="","",Nota!A99)</f>
        <v/>
      </c>
      <c r="B99">
        <f>IF(Nota!A99="","",Nota!C99)</f>
        <v/>
      </c>
      <c r="C99" s="5">
        <f>IF(Nota!A99="","",Nota!D99)</f>
        <v/>
      </c>
      <c r="D99" s="5">
        <f>IF(Nota!A99="","",SUMIFS(Recebimento!D:D,Recebimento!B:B,Nota!A99,Recebimento!C:C,Nota!C99))</f>
        <v/>
      </c>
      <c r="E99" s="6">
        <f>IF(Nota!A99="","",Nota!E99)</f>
        <v/>
      </c>
      <c r="F99" s="6">
        <f>IF(Nota!A99="","",IFERROR(INDEX(Contrato!C:C,MATCH(Nota!C99,Contrato!A:A,0)),"sem contrato"))</f>
        <v/>
      </c>
      <c r="G99">
        <f>IF(Nota!A99="","",COUNTIFS(Nota!A:A,Nota!A99,Nota!C:C,Nota!C99))</f>
        <v/>
      </c>
      <c r="H99">
        <f>IF(Nota!A99="","",IF(G99&gt;1,IF(SUMIFS(Nota!D:D,Nota!A:A,Nota!A99,Nota!C:C,Nota!C99)&gt;D99,"Cobrança em dobro (item repetido na nota)","Item repetido, quantidade bate"),IF(D99&lt;C99,"Quantidade que não chegou",IF(AND(ISNUMBER(F99),E99&gt;F99*(1+IFERROR(INDEX(Contrato!D:D,MATCH(B99,Contrato!A:A,0)),0)/100)),"Preço acima do contrato","OK"))))</f>
        <v/>
      </c>
      <c r="I99" s="6">
        <f>IF(OR(Nota!A99="",H99="OK",H99="Item repetido, quantidade bate"),"",IF(H99="Quantidade que não chegou",(C99-D99)*E99,IF(H99="Preço acima do contrato",(E99-F99)*C99,IF(AND(LEFT(H99,8)="Cobrança",COUNTIFS(Nota!A$2:A99,Nota!A99,Nota!C$2:C99,Nota!C99)=G99),(SUMIFS(Nota!D:D,Nota!A:A,Nota!A99,Nota!C:C,Nota!C99)-D99)*E99,0))))</f>
        <v/>
      </c>
      <c r="K99" s="6" t="n"/>
    </row>
    <row r="100">
      <c r="A100">
        <f>IF(Nota!A100="","",Nota!A100)</f>
        <v/>
      </c>
      <c r="B100">
        <f>IF(Nota!A100="","",Nota!C100)</f>
        <v/>
      </c>
      <c r="C100" s="5">
        <f>IF(Nota!A100="","",Nota!D100)</f>
        <v/>
      </c>
      <c r="D100" s="5">
        <f>IF(Nota!A100="","",SUMIFS(Recebimento!D:D,Recebimento!B:B,Nota!A100,Recebimento!C:C,Nota!C100))</f>
        <v/>
      </c>
      <c r="E100" s="6">
        <f>IF(Nota!A100="","",Nota!E100)</f>
        <v/>
      </c>
      <c r="F100" s="6">
        <f>IF(Nota!A100="","",IFERROR(INDEX(Contrato!C:C,MATCH(Nota!C100,Contrato!A:A,0)),"sem contrato"))</f>
        <v/>
      </c>
      <c r="G100">
        <f>IF(Nota!A100="","",COUNTIFS(Nota!A:A,Nota!A100,Nota!C:C,Nota!C100))</f>
        <v/>
      </c>
      <c r="H100">
        <f>IF(Nota!A100="","",IF(G100&gt;1,IF(SUMIFS(Nota!D:D,Nota!A:A,Nota!A100,Nota!C:C,Nota!C100)&gt;D100,"Cobrança em dobro (item repetido na nota)","Item repetido, quantidade bate"),IF(D100&lt;C100,"Quantidade que não chegou",IF(AND(ISNUMBER(F100),E100&gt;F100*(1+IFERROR(INDEX(Contrato!D:D,MATCH(B100,Contrato!A:A,0)),0)/100)),"Preço acima do contrato","OK"))))</f>
        <v/>
      </c>
      <c r="I100" s="6">
        <f>IF(OR(Nota!A100="",H100="OK",H100="Item repetido, quantidade bate"),"",IF(H100="Quantidade que não chegou",(C100-D100)*E100,IF(H100="Preço acima do contrato",(E100-F100)*C100,IF(AND(LEFT(H100,8)="Cobrança",COUNTIFS(Nota!A$2:A100,Nota!A100,Nota!C$2:C100,Nota!C100)=G100),(SUMIFS(Nota!D:D,Nota!A:A,Nota!A100,Nota!C:C,Nota!C100)-D100)*E100,0))))</f>
        <v/>
      </c>
      <c r="K100" s="6" t="n"/>
    </row>
    <row r="101">
      <c r="A101">
        <f>IF(Nota!A101="","",Nota!A101)</f>
        <v/>
      </c>
      <c r="B101">
        <f>IF(Nota!A101="","",Nota!C101)</f>
        <v/>
      </c>
      <c r="C101" s="5">
        <f>IF(Nota!A101="","",Nota!D101)</f>
        <v/>
      </c>
      <c r="D101" s="5">
        <f>IF(Nota!A101="","",SUMIFS(Recebimento!D:D,Recebimento!B:B,Nota!A101,Recebimento!C:C,Nota!C101))</f>
        <v/>
      </c>
      <c r="E101" s="6">
        <f>IF(Nota!A101="","",Nota!E101)</f>
        <v/>
      </c>
      <c r="F101" s="6">
        <f>IF(Nota!A101="","",IFERROR(INDEX(Contrato!C:C,MATCH(Nota!C101,Contrato!A:A,0)),"sem contrato"))</f>
        <v/>
      </c>
      <c r="G101">
        <f>IF(Nota!A101="","",COUNTIFS(Nota!A:A,Nota!A101,Nota!C:C,Nota!C101))</f>
        <v/>
      </c>
      <c r="H101">
        <f>IF(Nota!A101="","",IF(G101&gt;1,IF(SUMIFS(Nota!D:D,Nota!A:A,Nota!A101,Nota!C:C,Nota!C101)&gt;D101,"Cobrança em dobro (item repetido na nota)","Item repetido, quantidade bate"),IF(D101&lt;C101,"Quantidade que não chegou",IF(AND(ISNUMBER(F101),E101&gt;F101*(1+IFERROR(INDEX(Contrato!D:D,MATCH(B101,Contrato!A:A,0)),0)/100)),"Preço acima do contrato","OK"))))</f>
        <v/>
      </c>
      <c r="I101" s="6">
        <f>IF(OR(Nota!A101="",H101="OK",H101="Item repetido, quantidade bate"),"",IF(H101="Quantidade que não chegou",(C101-D101)*E101,IF(H101="Preço acima do contrato",(E101-F101)*C101,IF(AND(LEFT(H101,8)="Cobrança",COUNTIFS(Nota!A$2:A101,Nota!A101,Nota!C$2:C101,Nota!C101)=G101),(SUMIFS(Nota!D:D,Nota!A:A,Nota!A101,Nota!C:C,Nota!C101)-D101)*E101,0))))</f>
        <v/>
      </c>
      <c r="K101" s="6" t="n"/>
    </row>
    <row r="102">
      <c r="A102">
        <f>IF(Nota!A102="","",Nota!A102)</f>
        <v/>
      </c>
      <c r="B102">
        <f>IF(Nota!A102="","",Nota!C102)</f>
        <v/>
      </c>
      <c r="C102" s="5">
        <f>IF(Nota!A102="","",Nota!D102)</f>
        <v/>
      </c>
      <c r="D102" s="5">
        <f>IF(Nota!A102="","",SUMIFS(Recebimento!D:D,Recebimento!B:B,Nota!A102,Recebimento!C:C,Nota!C102))</f>
        <v/>
      </c>
      <c r="E102" s="6">
        <f>IF(Nota!A102="","",Nota!E102)</f>
        <v/>
      </c>
      <c r="F102" s="6">
        <f>IF(Nota!A102="","",IFERROR(INDEX(Contrato!C:C,MATCH(Nota!C102,Contrato!A:A,0)),"sem contrato"))</f>
        <v/>
      </c>
      <c r="G102">
        <f>IF(Nota!A102="","",COUNTIFS(Nota!A:A,Nota!A102,Nota!C:C,Nota!C102))</f>
        <v/>
      </c>
      <c r="H102">
        <f>IF(Nota!A102="","",IF(G102&gt;1,IF(SUMIFS(Nota!D:D,Nota!A:A,Nota!A102,Nota!C:C,Nota!C102)&gt;D102,"Cobrança em dobro (item repetido na nota)","Item repetido, quantidade bate"),IF(D102&lt;C102,"Quantidade que não chegou",IF(AND(ISNUMBER(F102),E102&gt;F102*(1+IFERROR(INDEX(Contrato!D:D,MATCH(B102,Contrato!A:A,0)),0)/100)),"Preço acima do contrato","OK"))))</f>
        <v/>
      </c>
      <c r="I102" s="6">
        <f>IF(OR(Nota!A102="",H102="OK",H102="Item repetido, quantidade bate"),"",IF(H102="Quantidade que não chegou",(C102-D102)*E102,IF(H102="Preço acima do contrato",(E102-F102)*C102,IF(AND(LEFT(H102,8)="Cobrança",COUNTIFS(Nota!A$2:A102,Nota!A102,Nota!C$2:C102,Nota!C102)=G102),(SUMIFS(Nota!D:D,Nota!A:A,Nota!A102,Nota!C:C,Nota!C102)-D102)*E102,0))))</f>
        <v/>
      </c>
      <c r="K102" s="6" t="n"/>
    </row>
    <row r="103">
      <c r="A103">
        <f>IF(Nota!A103="","",Nota!A103)</f>
        <v/>
      </c>
      <c r="B103">
        <f>IF(Nota!A103="","",Nota!C103)</f>
        <v/>
      </c>
      <c r="C103" s="5">
        <f>IF(Nota!A103="","",Nota!D103)</f>
        <v/>
      </c>
      <c r="D103" s="5">
        <f>IF(Nota!A103="","",SUMIFS(Recebimento!D:D,Recebimento!B:B,Nota!A103,Recebimento!C:C,Nota!C103))</f>
        <v/>
      </c>
      <c r="E103" s="6">
        <f>IF(Nota!A103="","",Nota!E103)</f>
        <v/>
      </c>
      <c r="F103" s="6">
        <f>IF(Nota!A103="","",IFERROR(INDEX(Contrato!C:C,MATCH(Nota!C103,Contrato!A:A,0)),"sem contrato"))</f>
        <v/>
      </c>
      <c r="G103">
        <f>IF(Nota!A103="","",COUNTIFS(Nota!A:A,Nota!A103,Nota!C:C,Nota!C103))</f>
        <v/>
      </c>
      <c r="H103">
        <f>IF(Nota!A103="","",IF(G103&gt;1,IF(SUMIFS(Nota!D:D,Nota!A:A,Nota!A103,Nota!C:C,Nota!C103)&gt;D103,"Cobrança em dobro (item repetido na nota)","Item repetido, quantidade bate"),IF(D103&lt;C103,"Quantidade que não chegou",IF(AND(ISNUMBER(F103),E103&gt;F103*(1+IFERROR(INDEX(Contrato!D:D,MATCH(B103,Contrato!A:A,0)),0)/100)),"Preço acima do contrato","OK"))))</f>
        <v/>
      </c>
      <c r="I103" s="6">
        <f>IF(OR(Nota!A103="",H103="OK",H103="Item repetido, quantidade bate"),"",IF(H103="Quantidade que não chegou",(C103-D103)*E103,IF(H103="Preço acima do contrato",(E103-F103)*C103,IF(AND(LEFT(H103,8)="Cobrança",COUNTIFS(Nota!A$2:A103,Nota!A103,Nota!C$2:C103,Nota!C103)=G103),(SUMIFS(Nota!D:D,Nota!A:A,Nota!A103,Nota!C:C,Nota!C103)-D103)*E103,0))))</f>
        <v/>
      </c>
      <c r="K103" s="6" t="n"/>
    </row>
    <row r="104">
      <c r="A104">
        <f>IF(Nota!A104="","",Nota!A104)</f>
        <v/>
      </c>
      <c r="B104">
        <f>IF(Nota!A104="","",Nota!C104)</f>
        <v/>
      </c>
      <c r="C104" s="5">
        <f>IF(Nota!A104="","",Nota!D104)</f>
        <v/>
      </c>
      <c r="D104" s="5">
        <f>IF(Nota!A104="","",SUMIFS(Recebimento!D:D,Recebimento!B:B,Nota!A104,Recebimento!C:C,Nota!C104))</f>
        <v/>
      </c>
      <c r="E104" s="6">
        <f>IF(Nota!A104="","",Nota!E104)</f>
        <v/>
      </c>
      <c r="F104" s="6">
        <f>IF(Nota!A104="","",IFERROR(INDEX(Contrato!C:C,MATCH(Nota!C104,Contrato!A:A,0)),"sem contrato"))</f>
        <v/>
      </c>
      <c r="G104">
        <f>IF(Nota!A104="","",COUNTIFS(Nota!A:A,Nota!A104,Nota!C:C,Nota!C104))</f>
        <v/>
      </c>
      <c r="H104">
        <f>IF(Nota!A104="","",IF(G104&gt;1,IF(SUMIFS(Nota!D:D,Nota!A:A,Nota!A104,Nota!C:C,Nota!C104)&gt;D104,"Cobrança em dobro (item repetido na nota)","Item repetido, quantidade bate"),IF(D104&lt;C104,"Quantidade que não chegou",IF(AND(ISNUMBER(F104),E104&gt;F104*(1+IFERROR(INDEX(Contrato!D:D,MATCH(B104,Contrato!A:A,0)),0)/100)),"Preço acima do contrato","OK"))))</f>
        <v/>
      </c>
      <c r="I104" s="6">
        <f>IF(OR(Nota!A104="",H104="OK",H104="Item repetido, quantidade bate"),"",IF(H104="Quantidade que não chegou",(C104-D104)*E104,IF(H104="Preço acima do contrato",(E104-F104)*C104,IF(AND(LEFT(H104,8)="Cobrança",COUNTIFS(Nota!A$2:A104,Nota!A104,Nota!C$2:C104,Nota!C104)=G104),(SUMIFS(Nota!D:D,Nota!A:A,Nota!A104,Nota!C:C,Nota!C104)-D104)*E104,0))))</f>
        <v/>
      </c>
      <c r="K104" s="6" t="n"/>
    </row>
    <row r="105">
      <c r="A105">
        <f>IF(Nota!A105="","",Nota!A105)</f>
        <v/>
      </c>
      <c r="B105">
        <f>IF(Nota!A105="","",Nota!C105)</f>
        <v/>
      </c>
      <c r="C105" s="5">
        <f>IF(Nota!A105="","",Nota!D105)</f>
        <v/>
      </c>
      <c r="D105" s="5">
        <f>IF(Nota!A105="","",SUMIFS(Recebimento!D:D,Recebimento!B:B,Nota!A105,Recebimento!C:C,Nota!C105))</f>
        <v/>
      </c>
      <c r="E105" s="6">
        <f>IF(Nota!A105="","",Nota!E105)</f>
        <v/>
      </c>
      <c r="F105" s="6">
        <f>IF(Nota!A105="","",IFERROR(INDEX(Contrato!C:C,MATCH(Nota!C105,Contrato!A:A,0)),"sem contrato"))</f>
        <v/>
      </c>
      <c r="G105">
        <f>IF(Nota!A105="","",COUNTIFS(Nota!A:A,Nota!A105,Nota!C:C,Nota!C105))</f>
        <v/>
      </c>
      <c r="H105">
        <f>IF(Nota!A105="","",IF(G105&gt;1,IF(SUMIFS(Nota!D:D,Nota!A:A,Nota!A105,Nota!C:C,Nota!C105)&gt;D105,"Cobrança em dobro (item repetido na nota)","Item repetido, quantidade bate"),IF(D105&lt;C105,"Quantidade que não chegou",IF(AND(ISNUMBER(F105),E105&gt;F105*(1+IFERROR(INDEX(Contrato!D:D,MATCH(B105,Contrato!A:A,0)),0)/100)),"Preço acima do contrato","OK"))))</f>
        <v/>
      </c>
      <c r="I105" s="6">
        <f>IF(OR(Nota!A105="",H105="OK",H105="Item repetido, quantidade bate"),"",IF(H105="Quantidade que não chegou",(C105-D105)*E105,IF(H105="Preço acima do contrato",(E105-F105)*C105,IF(AND(LEFT(H105,8)="Cobrança",COUNTIFS(Nota!A$2:A105,Nota!A105,Nota!C$2:C105,Nota!C105)=G105),(SUMIFS(Nota!D:D,Nota!A:A,Nota!A105,Nota!C:C,Nota!C105)-D105)*E105,0))))</f>
        <v/>
      </c>
      <c r="K105" s="6" t="n"/>
    </row>
    <row r="106">
      <c r="A106">
        <f>IF(Nota!A106="","",Nota!A106)</f>
        <v/>
      </c>
      <c r="B106">
        <f>IF(Nota!A106="","",Nota!C106)</f>
        <v/>
      </c>
      <c r="C106" s="5">
        <f>IF(Nota!A106="","",Nota!D106)</f>
        <v/>
      </c>
      <c r="D106" s="5">
        <f>IF(Nota!A106="","",SUMIFS(Recebimento!D:D,Recebimento!B:B,Nota!A106,Recebimento!C:C,Nota!C106))</f>
        <v/>
      </c>
      <c r="E106" s="6">
        <f>IF(Nota!A106="","",Nota!E106)</f>
        <v/>
      </c>
      <c r="F106" s="6">
        <f>IF(Nota!A106="","",IFERROR(INDEX(Contrato!C:C,MATCH(Nota!C106,Contrato!A:A,0)),"sem contrato"))</f>
        <v/>
      </c>
      <c r="G106">
        <f>IF(Nota!A106="","",COUNTIFS(Nota!A:A,Nota!A106,Nota!C:C,Nota!C106))</f>
        <v/>
      </c>
      <c r="H106">
        <f>IF(Nota!A106="","",IF(G106&gt;1,IF(SUMIFS(Nota!D:D,Nota!A:A,Nota!A106,Nota!C:C,Nota!C106)&gt;D106,"Cobrança em dobro (item repetido na nota)","Item repetido, quantidade bate"),IF(D106&lt;C106,"Quantidade que não chegou",IF(AND(ISNUMBER(F106),E106&gt;F106*(1+IFERROR(INDEX(Contrato!D:D,MATCH(B106,Contrato!A:A,0)),0)/100)),"Preço acima do contrato","OK"))))</f>
        <v/>
      </c>
      <c r="I106" s="6">
        <f>IF(OR(Nota!A106="",H106="OK",H106="Item repetido, quantidade bate"),"",IF(H106="Quantidade que não chegou",(C106-D106)*E106,IF(H106="Preço acima do contrato",(E106-F106)*C106,IF(AND(LEFT(H106,8)="Cobrança",COUNTIFS(Nota!A$2:A106,Nota!A106,Nota!C$2:C106,Nota!C106)=G106),(SUMIFS(Nota!D:D,Nota!A:A,Nota!A106,Nota!C:C,Nota!C106)-D106)*E106,0))))</f>
        <v/>
      </c>
      <c r="K106" s="6" t="n"/>
    </row>
    <row r="107">
      <c r="A107">
        <f>IF(Nota!A107="","",Nota!A107)</f>
        <v/>
      </c>
      <c r="B107">
        <f>IF(Nota!A107="","",Nota!C107)</f>
        <v/>
      </c>
      <c r="C107" s="5">
        <f>IF(Nota!A107="","",Nota!D107)</f>
        <v/>
      </c>
      <c r="D107" s="5">
        <f>IF(Nota!A107="","",SUMIFS(Recebimento!D:D,Recebimento!B:B,Nota!A107,Recebimento!C:C,Nota!C107))</f>
        <v/>
      </c>
      <c r="E107" s="6">
        <f>IF(Nota!A107="","",Nota!E107)</f>
        <v/>
      </c>
      <c r="F107" s="6">
        <f>IF(Nota!A107="","",IFERROR(INDEX(Contrato!C:C,MATCH(Nota!C107,Contrato!A:A,0)),"sem contrato"))</f>
        <v/>
      </c>
      <c r="G107">
        <f>IF(Nota!A107="","",COUNTIFS(Nota!A:A,Nota!A107,Nota!C:C,Nota!C107))</f>
        <v/>
      </c>
      <c r="H107">
        <f>IF(Nota!A107="","",IF(G107&gt;1,IF(SUMIFS(Nota!D:D,Nota!A:A,Nota!A107,Nota!C:C,Nota!C107)&gt;D107,"Cobrança em dobro (item repetido na nota)","Item repetido, quantidade bate"),IF(D107&lt;C107,"Quantidade que não chegou",IF(AND(ISNUMBER(F107),E107&gt;F107*(1+IFERROR(INDEX(Contrato!D:D,MATCH(B107,Contrato!A:A,0)),0)/100)),"Preço acima do contrato","OK"))))</f>
        <v/>
      </c>
      <c r="I107" s="6">
        <f>IF(OR(Nota!A107="",H107="OK",H107="Item repetido, quantidade bate"),"",IF(H107="Quantidade que não chegou",(C107-D107)*E107,IF(H107="Preço acima do contrato",(E107-F107)*C107,IF(AND(LEFT(H107,8)="Cobrança",COUNTIFS(Nota!A$2:A107,Nota!A107,Nota!C$2:C107,Nota!C107)=G107),(SUMIFS(Nota!D:D,Nota!A:A,Nota!A107,Nota!C:C,Nota!C107)-D107)*E107,0))))</f>
        <v/>
      </c>
      <c r="K107" s="6" t="n"/>
    </row>
    <row r="108">
      <c r="A108">
        <f>IF(Nota!A108="","",Nota!A108)</f>
        <v/>
      </c>
      <c r="B108">
        <f>IF(Nota!A108="","",Nota!C108)</f>
        <v/>
      </c>
      <c r="C108" s="5">
        <f>IF(Nota!A108="","",Nota!D108)</f>
        <v/>
      </c>
      <c r="D108" s="5">
        <f>IF(Nota!A108="","",SUMIFS(Recebimento!D:D,Recebimento!B:B,Nota!A108,Recebimento!C:C,Nota!C108))</f>
        <v/>
      </c>
      <c r="E108" s="6">
        <f>IF(Nota!A108="","",Nota!E108)</f>
        <v/>
      </c>
      <c r="F108" s="6">
        <f>IF(Nota!A108="","",IFERROR(INDEX(Contrato!C:C,MATCH(Nota!C108,Contrato!A:A,0)),"sem contrato"))</f>
        <v/>
      </c>
      <c r="G108">
        <f>IF(Nota!A108="","",COUNTIFS(Nota!A:A,Nota!A108,Nota!C:C,Nota!C108))</f>
        <v/>
      </c>
      <c r="H108">
        <f>IF(Nota!A108="","",IF(G108&gt;1,IF(SUMIFS(Nota!D:D,Nota!A:A,Nota!A108,Nota!C:C,Nota!C108)&gt;D108,"Cobrança em dobro (item repetido na nota)","Item repetido, quantidade bate"),IF(D108&lt;C108,"Quantidade que não chegou",IF(AND(ISNUMBER(F108),E108&gt;F108*(1+IFERROR(INDEX(Contrato!D:D,MATCH(B108,Contrato!A:A,0)),0)/100)),"Preço acima do contrato","OK"))))</f>
        <v/>
      </c>
      <c r="I108" s="6">
        <f>IF(OR(Nota!A108="",H108="OK",H108="Item repetido, quantidade bate"),"",IF(H108="Quantidade que não chegou",(C108-D108)*E108,IF(H108="Preço acima do contrato",(E108-F108)*C108,IF(AND(LEFT(H108,8)="Cobrança",COUNTIFS(Nota!A$2:A108,Nota!A108,Nota!C$2:C108,Nota!C108)=G108),(SUMIFS(Nota!D:D,Nota!A:A,Nota!A108,Nota!C:C,Nota!C108)-D108)*E108,0))))</f>
        <v/>
      </c>
      <c r="K108" s="6" t="n"/>
    </row>
    <row r="109">
      <c r="A109">
        <f>IF(Nota!A109="","",Nota!A109)</f>
        <v/>
      </c>
      <c r="B109">
        <f>IF(Nota!A109="","",Nota!C109)</f>
        <v/>
      </c>
      <c r="C109" s="5">
        <f>IF(Nota!A109="","",Nota!D109)</f>
        <v/>
      </c>
      <c r="D109" s="5">
        <f>IF(Nota!A109="","",SUMIFS(Recebimento!D:D,Recebimento!B:B,Nota!A109,Recebimento!C:C,Nota!C109))</f>
        <v/>
      </c>
      <c r="E109" s="6">
        <f>IF(Nota!A109="","",Nota!E109)</f>
        <v/>
      </c>
      <c r="F109" s="6">
        <f>IF(Nota!A109="","",IFERROR(INDEX(Contrato!C:C,MATCH(Nota!C109,Contrato!A:A,0)),"sem contrato"))</f>
        <v/>
      </c>
      <c r="G109">
        <f>IF(Nota!A109="","",COUNTIFS(Nota!A:A,Nota!A109,Nota!C:C,Nota!C109))</f>
        <v/>
      </c>
      <c r="H109">
        <f>IF(Nota!A109="","",IF(G109&gt;1,IF(SUMIFS(Nota!D:D,Nota!A:A,Nota!A109,Nota!C:C,Nota!C109)&gt;D109,"Cobrança em dobro (item repetido na nota)","Item repetido, quantidade bate"),IF(D109&lt;C109,"Quantidade que não chegou",IF(AND(ISNUMBER(F109),E109&gt;F109*(1+IFERROR(INDEX(Contrato!D:D,MATCH(B109,Contrato!A:A,0)),0)/100)),"Preço acima do contrato","OK"))))</f>
        <v/>
      </c>
      <c r="I109" s="6">
        <f>IF(OR(Nota!A109="",H109="OK",H109="Item repetido, quantidade bate"),"",IF(H109="Quantidade que não chegou",(C109-D109)*E109,IF(H109="Preço acima do contrato",(E109-F109)*C109,IF(AND(LEFT(H109,8)="Cobrança",COUNTIFS(Nota!A$2:A109,Nota!A109,Nota!C$2:C109,Nota!C109)=G109),(SUMIFS(Nota!D:D,Nota!A:A,Nota!A109,Nota!C:C,Nota!C109)-D109)*E109,0))))</f>
        <v/>
      </c>
      <c r="K109" s="6" t="n"/>
    </row>
    <row r="110">
      <c r="A110">
        <f>IF(Nota!A110="","",Nota!A110)</f>
        <v/>
      </c>
      <c r="B110">
        <f>IF(Nota!A110="","",Nota!C110)</f>
        <v/>
      </c>
      <c r="C110" s="5">
        <f>IF(Nota!A110="","",Nota!D110)</f>
        <v/>
      </c>
      <c r="D110" s="5">
        <f>IF(Nota!A110="","",SUMIFS(Recebimento!D:D,Recebimento!B:B,Nota!A110,Recebimento!C:C,Nota!C110))</f>
        <v/>
      </c>
      <c r="E110" s="6">
        <f>IF(Nota!A110="","",Nota!E110)</f>
        <v/>
      </c>
      <c r="F110" s="6">
        <f>IF(Nota!A110="","",IFERROR(INDEX(Contrato!C:C,MATCH(Nota!C110,Contrato!A:A,0)),"sem contrato"))</f>
        <v/>
      </c>
      <c r="G110">
        <f>IF(Nota!A110="","",COUNTIFS(Nota!A:A,Nota!A110,Nota!C:C,Nota!C110))</f>
        <v/>
      </c>
      <c r="H110">
        <f>IF(Nota!A110="","",IF(G110&gt;1,IF(SUMIFS(Nota!D:D,Nota!A:A,Nota!A110,Nota!C:C,Nota!C110)&gt;D110,"Cobrança em dobro (item repetido na nota)","Item repetido, quantidade bate"),IF(D110&lt;C110,"Quantidade que não chegou",IF(AND(ISNUMBER(F110),E110&gt;F110*(1+IFERROR(INDEX(Contrato!D:D,MATCH(B110,Contrato!A:A,0)),0)/100)),"Preço acima do contrato","OK"))))</f>
        <v/>
      </c>
      <c r="I110" s="6">
        <f>IF(OR(Nota!A110="",H110="OK",H110="Item repetido, quantidade bate"),"",IF(H110="Quantidade que não chegou",(C110-D110)*E110,IF(H110="Preço acima do contrato",(E110-F110)*C110,IF(AND(LEFT(H110,8)="Cobrança",COUNTIFS(Nota!A$2:A110,Nota!A110,Nota!C$2:C110,Nota!C110)=G110),(SUMIFS(Nota!D:D,Nota!A:A,Nota!A110,Nota!C:C,Nota!C110)-D110)*E110,0))))</f>
        <v/>
      </c>
      <c r="K110" s="6" t="n"/>
    </row>
    <row r="111">
      <c r="A111">
        <f>IF(Nota!A111="","",Nota!A111)</f>
        <v/>
      </c>
      <c r="B111">
        <f>IF(Nota!A111="","",Nota!C111)</f>
        <v/>
      </c>
      <c r="C111" s="5">
        <f>IF(Nota!A111="","",Nota!D111)</f>
        <v/>
      </c>
      <c r="D111" s="5">
        <f>IF(Nota!A111="","",SUMIFS(Recebimento!D:D,Recebimento!B:B,Nota!A111,Recebimento!C:C,Nota!C111))</f>
        <v/>
      </c>
      <c r="E111" s="6">
        <f>IF(Nota!A111="","",Nota!E111)</f>
        <v/>
      </c>
      <c r="F111" s="6">
        <f>IF(Nota!A111="","",IFERROR(INDEX(Contrato!C:C,MATCH(Nota!C111,Contrato!A:A,0)),"sem contrato"))</f>
        <v/>
      </c>
      <c r="G111">
        <f>IF(Nota!A111="","",COUNTIFS(Nota!A:A,Nota!A111,Nota!C:C,Nota!C111))</f>
        <v/>
      </c>
      <c r="H111">
        <f>IF(Nota!A111="","",IF(G111&gt;1,IF(SUMIFS(Nota!D:D,Nota!A:A,Nota!A111,Nota!C:C,Nota!C111)&gt;D111,"Cobrança em dobro (item repetido na nota)","Item repetido, quantidade bate"),IF(D111&lt;C111,"Quantidade que não chegou",IF(AND(ISNUMBER(F111),E111&gt;F111*(1+IFERROR(INDEX(Contrato!D:D,MATCH(B111,Contrato!A:A,0)),0)/100)),"Preço acima do contrato","OK"))))</f>
        <v/>
      </c>
      <c r="I111" s="6">
        <f>IF(OR(Nota!A111="",H111="OK",H111="Item repetido, quantidade bate"),"",IF(H111="Quantidade que não chegou",(C111-D111)*E111,IF(H111="Preço acima do contrato",(E111-F111)*C111,IF(AND(LEFT(H111,8)="Cobrança",COUNTIFS(Nota!A$2:A111,Nota!A111,Nota!C$2:C111,Nota!C111)=G111),(SUMIFS(Nota!D:D,Nota!A:A,Nota!A111,Nota!C:C,Nota!C111)-D111)*E111,0))))</f>
        <v/>
      </c>
      <c r="K111" s="6" t="n"/>
    </row>
    <row r="112">
      <c r="A112">
        <f>IF(Nota!A112="","",Nota!A112)</f>
        <v/>
      </c>
      <c r="B112">
        <f>IF(Nota!A112="","",Nota!C112)</f>
        <v/>
      </c>
      <c r="C112" s="5">
        <f>IF(Nota!A112="","",Nota!D112)</f>
        <v/>
      </c>
      <c r="D112" s="5">
        <f>IF(Nota!A112="","",SUMIFS(Recebimento!D:D,Recebimento!B:B,Nota!A112,Recebimento!C:C,Nota!C112))</f>
        <v/>
      </c>
      <c r="E112" s="6">
        <f>IF(Nota!A112="","",Nota!E112)</f>
        <v/>
      </c>
      <c r="F112" s="6">
        <f>IF(Nota!A112="","",IFERROR(INDEX(Contrato!C:C,MATCH(Nota!C112,Contrato!A:A,0)),"sem contrato"))</f>
        <v/>
      </c>
      <c r="G112">
        <f>IF(Nota!A112="","",COUNTIFS(Nota!A:A,Nota!A112,Nota!C:C,Nota!C112))</f>
        <v/>
      </c>
      <c r="H112">
        <f>IF(Nota!A112="","",IF(G112&gt;1,IF(SUMIFS(Nota!D:D,Nota!A:A,Nota!A112,Nota!C:C,Nota!C112)&gt;D112,"Cobrança em dobro (item repetido na nota)","Item repetido, quantidade bate"),IF(D112&lt;C112,"Quantidade que não chegou",IF(AND(ISNUMBER(F112),E112&gt;F112*(1+IFERROR(INDEX(Contrato!D:D,MATCH(B112,Contrato!A:A,0)),0)/100)),"Preço acima do contrato","OK"))))</f>
        <v/>
      </c>
      <c r="I112" s="6">
        <f>IF(OR(Nota!A112="",H112="OK",H112="Item repetido, quantidade bate"),"",IF(H112="Quantidade que não chegou",(C112-D112)*E112,IF(H112="Preço acima do contrato",(E112-F112)*C112,IF(AND(LEFT(H112,8)="Cobrança",COUNTIFS(Nota!A$2:A112,Nota!A112,Nota!C$2:C112,Nota!C112)=G112),(SUMIFS(Nota!D:D,Nota!A:A,Nota!A112,Nota!C:C,Nota!C112)-D112)*E112,0))))</f>
        <v/>
      </c>
      <c r="K112" s="6" t="n"/>
    </row>
    <row r="113">
      <c r="A113">
        <f>IF(Nota!A113="","",Nota!A113)</f>
        <v/>
      </c>
      <c r="B113">
        <f>IF(Nota!A113="","",Nota!C113)</f>
        <v/>
      </c>
      <c r="C113" s="5">
        <f>IF(Nota!A113="","",Nota!D113)</f>
        <v/>
      </c>
      <c r="D113" s="5">
        <f>IF(Nota!A113="","",SUMIFS(Recebimento!D:D,Recebimento!B:B,Nota!A113,Recebimento!C:C,Nota!C113))</f>
        <v/>
      </c>
      <c r="E113" s="6">
        <f>IF(Nota!A113="","",Nota!E113)</f>
        <v/>
      </c>
      <c r="F113" s="6">
        <f>IF(Nota!A113="","",IFERROR(INDEX(Contrato!C:C,MATCH(Nota!C113,Contrato!A:A,0)),"sem contrato"))</f>
        <v/>
      </c>
      <c r="G113">
        <f>IF(Nota!A113="","",COUNTIFS(Nota!A:A,Nota!A113,Nota!C:C,Nota!C113))</f>
        <v/>
      </c>
      <c r="H113">
        <f>IF(Nota!A113="","",IF(G113&gt;1,IF(SUMIFS(Nota!D:D,Nota!A:A,Nota!A113,Nota!C:C,Nota!C113)&gt;D113,"Cobrança em dobro (item repetido na nota)","Item repetido, quantidade bate"),IF(D113&lt;C113,"Quantidade que não chegou",IF(AND(ISNUMBER(F113),E113&gt;F113*(1+IFERROR(INDEX(Contrato!D:D,MATCH(B113,Contrato!A:A,0)),0)/100)),"Preço acima do contrato","OK"))))</f>
        <v/>
      </c>
      <c r="I113" s="6">
        <f>IF(OR(Nota!A113="",H113="OK",H113="Item repetido, quantidade bate"),"",IF(H113="Quantidade que não chegou",(C113-D113)*E113,IF(H113="Preço acima do contrato",(E113-F113)*C113,IF(AND(LEFT(H113,8)="Cobrança",COUNTIFS(Nota!A$2:A113,Nota!A113,Nota!C$2:C113,Nota!C113)=G113),(SUMIFS(Nota!D:D,Nota!A:A,Nota!A113,Nota!C:C,Nota!C113)-D113)*E113,0))))</f>
        <v/>
      </c>
      <c r="K113" s="6" t="n"/>
    </row>
    <row r="114">
      <c r="A114">
        <f>IF(Nota!A114="","",Nota!A114)</f>
        <v/>
      </c>
      <c r="B114">
        <f>IF(Nota!A114="","",Nota!C114)</f>
        <v/>
      </c>
      <c r="C114" s="5">
        <f>IF(Nota!A114="","",Nota!D114)</f>
        <v/>
      </c>
      <c r="D114" s="5">
        <f>IF(Nota!A114="","",SUMIFS(Recebimento!D:D,Recebimento!B:B,Nota!A114,Recebimento!C:C,Nota!C114))</f>
        <v/>
      </c>
      <c r="E114" s="6">
        <f>IF(Nota!A114="","",Nota!E114)</f>
        <v/>
      </c>
      <c r="F114" s="6">
        <f>IF(Nota!A114="","",IFERROR(INDEX(Contrato!C:C,MATCH(Nota!C114,Contrato!A:A,0)),"sem contrato"))</f>
        <v/>
      </c>
      <c r="G114">
        <f>IF(Nota!A114="","",COUNTIFS(Nota!A:A,Nota!A114,Nota!C:C,Nota!C114))</f>
        <v/>
      </c>
      <c r="H114">
        <f>IF(Nota!A114="","",IF(G114&gt;1,IF(SUMIFS(Nota!D:D,Nota!A:A,Nota!A114,Nota!C:C,Nota!C114)&gt;D114,"Cobrança em dobro (item repetido na nota)","Item repetido, quantidade bate"),IF(D114&lt;C114,"Quantidade que não chegou",IF(AND(ISNUMBER(F114),E114&gt;F114*(1+IFERROR(INDEX(Contrato!D:D,MATCH(B114,Contrato!A:A,0)),0)/100)),"Preço acima do contrato","OK"))))</f>
        <v/>
      </c>
      <c r="I114" s="6">
        <f>IF(OR(Nota!A114="",H114="OK",H114="Item repetido, quantidade bate"),"",IF(H114="Quantidade que não chegou",(C114-D114)*E114,IF(H114="Preço acima do contrato",(E114-F114)*C114,IF(AND(LEFT(H114,8)="Cobrança",COUNTIFS(Nota!A$2:A114,Nota!A114,Nota!C$2:C114,Nota!C114)=G114),(SUMIFS(Nota!D:D,Nota!A:A,Nota!A114,Nota!C:C,Nota!C114)-D114)*E114,0))))</f>
        <v/>
      </c>
      <c r="K114" s="6" t="n"/>
    </row>
    <row r="115">
      <c r="A115">
        <f>IF(Nota!A115="","",Nota!A115)</f>
        <v/>
      </c>
      <c r="B115">
        <f>IF(Nota!A115="","",Nota!C115)</f>
        <v/>
      </c>
      <c r="C115" s="5">
        <f>IF(Nota!A115="","",Nota!D115)</f>
        <v/>
      </c>
      <c r="D115" s="5">
        <f>IF(Nota!A115="","",SUMIFS(Recebimento!D:D,Recebimento!B:B,Nota!A115,Recebimento!C:C,Nota!C115))</f>
        <v/>
      </c>
      <c r="E115" s="6">
        <f>IF(Nota!A115="","",Nota!E115)</f>
        <v/>
      </c>
      <c r="F115" s="6">
        <f>IF(Nota!A115="","",IFERROR(INDEX(Contrato!C:C,MATCH(Nota!C115,Contrato!A:A,0)),"sem contrato"))</f>
        <v/>
      </c>
      <c r="G115">
        <f>IF(Nota!A115="","",COUNTIFS(Nota!A:A,Nota!A115,Nota!C:C,Nota!C115))</f>
        <v/>
      </c>
      <c r="H115">
        <f>IF(Nota!A115="","",IF(G115&gt;1,IF(SUMIFS(Nota!D:D,Nota!A:A,Nota!A115,Nota!C:C,Nota!C115)&gt;D115,"Cobrança em dobro (item repetido na nota)","Item repetido, quantidade bate"),IF(D115&lt;C115,"Quantidade que não chegou",IF(AND(ISNUMBER(F115),E115&gt;F115*(1+IFERROR(INDEX(Contrato!D:D,MATCH(B115,Contrato!A:A,0)),0)/100)),"Preço acima do contrato","OK"))))</f>
        <v/>
      </c>
      <c r="I115" s="6">
        <f>IF(OR(Nota!A115="",H115="OK",H115="Item repetido, quantidade bate"),"",IF(H115="Quantidade que não chegou",(C115-D115)*E115,IF(H115="Preço acima do contrato",(E115-F115)*C115,IF(AND(LEFT(H115,8)="Cobrança",COUNTIFS(Nota!A$2:A115,Nota!A115,Nota!C$2:C115,Nota!C115)=G115),(SUMIFS(Nota!D:D,Nota!A:A,Nota!A115,Nota!C:C,Nota!C115)-D115)*E115,0))))</f>
        <v/>
      </c>
      <c r="K115" s="6" t="n"/>
    </row>
    <row r="116">
      <c r="A116">
        <f>IF(Nota!A116="","",Nota!A116)</f>
        <v/>
      </c>
      <c r="B116">
        <f>IF(Nota!A116="","",Nota!C116)</f>
        <v/>
      </c>
      <c r="C116" s="5">
        <f>IF(Nota!A116="","",Nota!D116)</f>
        <v/>
      </c>
      <c r="D116" s="5">
        <f>IF(Nota!A116="","",SUMIFS(Recebimento!D:D,Recebimento!B:B,Nota!A116,Recebimento!C:C,Nota!C116))</f>
        <v/>
      </c>
      <c r="E116" s="6">
        <f>IF(Nota!A116="","",Nota!E116)</f>
        <v/>
      </c>
      <c r="F116" s="6">
        <f>IF(Nota!A116="","",IFERROR(INDEX(Contrato!C:C,MATCH(Nota!C116,Contrato!A:A,0)),"sem contrato"))</f>
        <v/>
      </c>
      <c r="G116">
        <f>IF(Nota!A116="","",COUNTIFS(Nota!A:A,Nota!A116,Nota!C:C,Nota!C116))</f>
        <v/>
      </c>
      <c r="H116">
        <f>IF(Nota!A116="","",IF(G116&gt;1,IF(SUMIFS(Nota!D:D,Nota!A:A,Nota!A116,Nota!C:C,Nota!C116)&gt;D116,"Cobrança em dobro (item repetido na nota)","Item repetido, quantidade bate"),IF(D116&lt;C116,"Quantidade que não chegou",IF(AND(ISNUMBER(F116),E116&gt;F116*(1+IFERROR(INDEX(Contrato!D:D,MATCH(B116,Contrato!A:A,0)),0)/100)),"Preço acima do contrato","OK"))))</f>
        <v/>
      </c>
      <c r="I116" s="6">
        <f>IF(OR(Nota!A116="",H116="OK",H116="Item repetido, quantidade bate"),"",IF(H116="Quantidade que não chegou",(C116-D116)*E116,IF(H116="Preço acima do contrato",(E116-F116)*C116,IF(AND(LEFT(H116,8)="Cobrança",COUNTIFS(Nota!A$2:A116,Nota!A116,Nota!C$2:C116,Nota!C116)=G116),(SUMIFS(Nota!D:D,Nota!A:A,Nota!A116,Nota!C:C,Nota!C116)-D116)*E116,0))))</f>
        <v/>
      </c>
      <c r="K116" s="6" t="n"/>
    </row>
    <row r="117">
      <c r="A117">
        <f>IF(Nota!A117="","",Nota!A117)</f>
        <v/>
      </c>
      <c r="B117">
        <f>IF(Nota!A117="","",Nota!C117)</f>
        <v/>
      </c>
      <c r="C117" s="5">
        <f>IF(Nota!A117="","",Nota!D117)</f>
        <v/>
      </c>
      <c r="D117" s="5">
        <f>IF(Nota!A117="","",SUMIFS(Recebimento!D:D,Recebimento!B:B,Nota!A117,Recebimento!C:C,Nota!C117))</f>
        <v/>
      </c>
      <c r="E117" s="6">
        <f>IF(Nota!A117="","",Nota!E117)</f>
        <v/>
      </c>
      <c r="F117" s="6">
        <f>IF(Nota!A117="","",IFERROR(INDEX(Contrato!C:C,MATCH(Nota!C117,Contrato!A:A,0)),"sem contrato"))</f>
        <v/>
      </c>
      <c r="G117">
        <f>IF(Nota!A117="","",COUNTIFS(Nota!A:A,Nota!A117,Nota!C:C,Nota!C117))</f>
        <v/>
      </c>
      <c r="H117">
        <f>IF(Nota!A117="","",IF(G117&gt;1,IF(SUMIFS(Nota!D:D,Nota!A:A,Nota!A117,Nota!C:C,Nota!C117)&gt;D117,"Cobrança em dobro (item repetido na nota)","Item repetido, quantidade bate"),IF(D117&lt;C117,"Quantidade que não chegou",IF(AND(ISNUMBER(F117),E117&gt;F117*(1+IFERROR(INDEX(Contrato!D:D,MATCH(B117,Contrato!A:A,0)),0)/100)),"Preço acima do contrato","OK"))))</f>
        <v/>
      </c>
      <c r="I117" s="6">
        <f>IF(OR(Nota!A117="",H117="OK",H117="Item repetido, quantidade bate"),"",IF(H117="Quantidade que não chegou",(C117-D117)*E117,IF(H117="Preço acima do contrato",(E117-F117)*C117,IF(AND(LEFT(H117,8)="Cobrança",COUNTIFS(Nota!A$2:A117,Nota!A117,Nota!C$2:C117,Nota!C117)=G117),(SUMIFS(Nota!D:D,Nota!A:A,Nota!A117,Nota!C:C,Nota!C117)-D117)*E117,0))))</f>
        <v/>
      </c>
      <c r="K117" s="6" t="n"/>
    </row>
    <row r="118">
      <c r="A118">
        <f>IF(Nota!A118="","",Nota!A118)</f>
        <v/>
      </c>
      <c r="B118">
        <f>IF(Nota!A118="","",Nota!C118)</f>
        <v/>
      </c>
      <c r="C118" s="5">
        <f>IF(Nota!A118="","",Nota!D118)</f>
        <v/>
      </c>
      <c r="D118" s="5">
        <f>IF(Nota!A118="","",SUMIFS(Recebimento!D:D,Recebimento!B:B,Nota!A118,Recebimento!C:C,Nota!C118))</f>
        <v/>
      </c>
      <c r="E118" s="6">
        <f>IF(Nota!A118="","",Nota!E118)</f>
        <v/>
      </c>
      <c r="F118" s="6">
        <f>IF(Nota!A118="","",IFERROR(INDEX(Contrato!C:C,MATCH(Nota!C118,Contrato!A:A,0)),"sem contrato"))</f>
        <v/>
      </c>
      <c r="G118">
        <f>IF(Nota!A118="","",COUNTIFS(Nota!A:A,Nota!A118,Nota!C:C,Nota!C118))</f>
        <v/>
      </c>
      <c r="H118">
        <f>IF(Nota!A118="","",IF(G118&gt;1,IF(SUMIFS(Nota!D:D,Nota!A:A,Nota!A118,Nota!C:C,Nota!C118)&gt;D118,"Cobrança em dobro (item repetido na nota)","Item repetido, quantidade bate"),IF(D118&lt;C118,"Quantidade que não chegou",IF(AND(ISNUMBER(F118),E118&gt;F118*(1+IFERROR(INDEX(Contrato!D:D,MATCH(B118,Contrato!A:A,0)),0)/100)),"Preço acima do contrato","OK"))))</f>
        <v/>
      </c>
      <c r="I118" s="6">
        <f>IF(OR(Nota!A118="",H118="OK",H118="Item repetido, quantidade bate"),"",IF(H118="Quantidade que não chegou",(C118-D118)*E118,IF(H118="Preço acima do contrato",(E118-F118)*C118,IF(AND(LEFT(H118,8)="Cobrança",COUNTIFS(Nota!A$2:A118,Nota!A118,Nota!C$2:C118,Nota!C118)=G118),(SUMIFS(Nota!D:D,Nota!A:A,Nota!A118,Nota!C:C,Nota!C118)-D118)*E118,0))))</f>
        <v/>
      </c>
      <c r="K118" s="6" t="n"/>
    </row>
    <row r="119">
      <c r="A119">
        <f>IF(Nota!A119="","",Nota!A119)</f>
        <v/>
      </c>
      <c r="B119">
        <f>IF(Nota!A119="","",Nota!C119)</f>
        <v/>
      </c>
      <c r="C119" s="5">
        <f>IF(Nota!A119="","",Nota!D119)</f>
        <v/>
      </c>
      <c r="D119" s="5">
        <f>IF(Nota!A119="","",SUMIFS(Recebimento!D:D,Recebimento!B:B,Nota!A119,Recebimento!C:C,Nota!C119))</f>
        <v/>
      </c>
      <c r="E119" s="6">
        <f>IF(Nota!A119="","",Nota!E119)</f>
        <v/>
      </c>
      <c r="F119" s="6">
        <f>IF(Nota!A119="","",IFERROR(INDEX(Contrato!C:C,MATCH(Nota!C119,Contrato!A:A,0)),"sem contrato"))</f>
        <v/>
      </c>
      <c r="G119">
        <f>IF(Nota!A119="","",COUNTIFS(Nota!A:A,Nota!A119,Nota!C:C,Nota!C119))</f>
        <v/>
      </c>
      <c r="H119">
        <f>IF(Nota!A119="","",IF(G119&gt;1,IF(SUMIFS(Nota!D:D,Nota!A:A,Nota!A119,Nota!C:C,Nota!C119)&gt;D119,"Cobrança em dobro (item repetido na nota)","Item repetido, quantidade bate"),IF(D119&lt;C119,"Quantidade que não chegou",IF(AND(ISNUMBER(F119),E119&gt;F119*(1+IFERROR(INDEX(Contrato!D:D,MATCH(B119,Contrato!A:A,0)),0)/100)),"Preço acima do contrato","OK"))))</f>
        <v/>
      </c>
      <c r="I119" s="6">
        <f>IF(OR(Nota!A119="",H119="OK",H119="Item repetido, quantidade bate"),"",IF(H119="Quantidade que não chegou",(C119-D119)*E119,IF(H119="Preço acima do contrato",(E119-F119)*C119,IF(AND(LEFT(H119,8)="Cobrança",COUNTIFS(Nota!A$2:A119,Nota!A119,Nota!C$2:C119,Nota!C119)=G119),(SUMIFS(Nota!D:D,Nota!A:A,Nota!A119,Nota!C:C,Nota!C119)-D119)*E119,0))))</f>
        <v/>
      </c>
      <c r="K119" s="6" t="n"/>
    </row>
    <row r="120">
      <c r="A120">
        <f>IF(Nota!A120="","",Nota!A120)</f>
        <v/>
      </c>
      <c r="B120">
        <f>IF(Nota!A120="","",Nota!C120)</f>
        <v/>
      </c>
      <c r="C120" s="5">
        <f>IF(Nota!A120="","",Nota!D120)</f>
        <v/>
      </c>
      <c r="D120" s="5">
        <f>IF(Nota!A120="","",SUMIFS(Recebimento!D:D,Recebimento!B:B,Nota!A120,Recebimento!C:C,Nota!C120))</f>
        <v/>
      </c>
      <c r="E120" s="6">
        <f>IF(Nota!A120="","",Nota!E120)</f>
        <v/>
      </c>
      <c r="F120" s="6">
        <f>IF(Nota!A120="","",IFERROR(INDEX(Contrato!C:C,MATCH(Nota!C120,Contrato!A:A,0)),"sem contrato"))</f>
        <v/>
      </c>
      <c r="G120">
        <f>IF(Nota!A120="","",COUNTIFS(Nota!A:A,Nota!A120,Nota!C:C,Nota!C120))</f>
        <v/>
      </c>
      <c r="H120">
        <f>IF(Nota!A120="","",IF(G120&gt;1,IF(SUMIFS(Nota!D:D,Nota!A:A,Nota!A120,Nota!C:C,Nota!C120)&gt;D120,"Cobrança em dobro (item repetido na nota)","Item repetido, quantidade bate"),IF(D120&lt;C120,"Quantidade que não chegou",IF(AND(ISNUMBER(F120),E120&gt;F120*(1+IFERROR(INDEX(Contrato!D:D,MATCH(B120,Contrato!A:A,0)),0)/100)),"Preço acima do contrato","OK"))))</f>
        <v/>
      </c>
      <c r="I120" s="6">
        <f>IF(OR(Nota!A120="",H120="OK",H120="Item repetido, quantidade bate"),"",IF(H120="Quantidade que não chegou",(C120-D120)*E120,IF(H120="Preço acima do contrato",(E120-F120)*C120,IF(AND(LEFT(H120,8)="Cobrança",COUNTIFS(Nota!A$2:A120,Nota!A120,Nota!C$2:C120,Nota!C120)=G120),(SUMIFS(Nota!D:D,Nota!A:A,Nota!A120,Nota!C:C,Nota!C120)-D120)*E120,0))))</f>
        <v/>
      </c>
      <c r="K120" s="6" t="n"/>
    </row>
    <row r="121">
      <c r="A121">
        <f>IF(Nota!A121="","",Nota!A121)</f>
        <v/>
      </c>
      <c r="B121">
        <f>IF(Nota!A121="","",Nota!C121)</f>
        <v/>
      </c>
      <c r="C121" s="5">
        <f>IF(Nota!A121="","",Nota!D121)</f>
        <v/>
      </c>
      <c r="D121" s="5">
        <f>IF(Nota!A121="","",SUMIFS(Recebimento!D:D,Recebimento!B:B,Nota!A121,Recebimento!C:C,Nota!C121))</f>
        <v/>
      </c>
      <c r="E121" s="6">
        <f>IF(Nota!A121="","",Nota!E121)</f>
        <v/>
      </c>
      <c r="F121" s="6">
        <f>IF(Nota!A121="","",IFERROR(INDEX(Contrato!C:C,MATCH(Nota!C121,Contrato!A:A,0)),"sem contrato"))</f>
        <v/>
      </c>
      <c r="G121">
        <f>IF(Nota!A121="","",COUNTIFS(Nota!A:A,Nota!A121,Nota!C:C,Nota!C121))</f>
        <v/>
      </c>
      <c r="H121">
        <f>IF(Nota!A121="","",IF(G121&gt;1,IF(SUMIFS(Nota!D:D,Nota!A:A,Nota!A121,Nota!C:C,Nota!C121)&gt;D121,"Cobrança em dobro (item repetido na nota)","Item repetido, quantidade bate"),IF(D121&lt;C121,"Quantidade que não chegou",IF(AND(ISNUMBER(F121),E121&gt;F121*(1+IFERROR(INDEX(Contrato!D:D,MATCH(B121,Contrato!A:A,0)),0)/100)),"Preço acima do contrato","OK"))))</f>
        <v/>
      </c>
      <c r="I121" s="6">
        <f>IF(OR(Nota!A121="",H121="OK",H121="Item repetido, quantidade bate"),"",IF(H121="Quantidade que não chegou",(C121-D121)*E121,IF(H121="Preço acima do contrato",(E121-F121)*C121,IF(AND(LEFT(H121,8)="Cobrança",COUNTIFS(Nota!A$2:A121,Nota!A121,Nota!C$2:C121,Nota!C121)=G121),(SUMIFS(Nota!D:D,Nota!A:A,Nota!A121,Nota!C:C,Nota!C121)-D121)*E121,0))))</f>
        <v/>
      </c>
      <c r="K121" s="6" t="n"/>
    </row>
    <row r="122">
      <c r="A122">
        <f>IF(Nota!A122="","",Nota!A122)</f>
        <v/>
      </c>
      <c r="B122">
        <f>IF(Nota!A122="","",Nota!C122)</f>
        <v/>
      </c>
      <c r="C122" s="5">
        <f>IF(Nota!A122="","",Nota!D122)</f>
        <v/>
      </c>
      <c r="D122" s="5">
        <f>IF(Nota!A122="","",SUMIFS(Recebimento!D:D,Recebimento!B:B,Nota!A122,Recebimento!C:C,Nota!C122))</f>
        <v/>
      </c>
      <c r="E122" s="6">
        <f>IF(Nota!A122="","",Nota!E122)</f>
        <v/>
      </c>
      <c r="F122" s="6">
        <f>IF(Nota!A122="","",IFERROR(INDEX(Contrato!C:C,MATCH(Nota!C122,Contrato!A:A,0)),"sem contrato"))</f>
        <v/>
      </c>
      <c r="G122">
        <f>IF(Nota!A122="","",COUNTIFS(Nota!A:A,Nota!A122,Nota!C:C,Nota!C122))</f>
        <v/>
      </c>
      <c r="H122">
        <f>IF(Nota!A122="","",IF(G122&gt;1,IF(SUMIFS(Nota!D:D,Nota!A:A,Nota!A122,Nota!C:C,Nota!C122)&gt;D122,"Cobrança em dobro (item repetido na nota)","Item repetido, quantidade bate"),IF(D122&lt;C122,"Quantidade que não chegou",IF(AND(ISNUMBER(F122),E122&gt;F122*(1+IFERROR(INDEX(Contrato!D:D,MATCH(B122,Contrato!A:A,0)),0)/100)),"Preço acima do contrato","OK"))))</f>
        <v/>
      </c>
      <c r="I122" s="6">
        <f>IF(OR(Nota!A122="",H122="OK",H122="Item repetido, quantidade bate"),"",IF(H122="Quantidade que não chegou",(C122-D122)*E122,IF(H122="Preço acima do contrato",(E122-F122)*C122,IF(AND(LEFT(H122,8)="Cobrança",COUNTIFS(Nota!A$2:A122,Nota!A122,Nota!C$2:C122,Nota!C122)=G122),(SUMIFS(Nota!D:D,Nota!A:A,Nota!A122,Nota!C:C,Nota!C122)-D122)*E122,0))))</f>
        <v/>
      </c>
      <c r="K122" s="6" t="n"/>
    </row>
    <row r="123">
      <c r="A123">
        <f>IF(Nota!A123="","",Nota!A123)</f>
        <v/>
      </c>
      <c r="B123">
        <f>IF(Nota!A123="","",Nota!C123)</f>
        <v/>
      </c>
      <c r="C123" s="5">
        <f>IF(Nota!A123="","",Nota!D123)</f>
        <v/>
      </c>
      <c r="D123" s="5">
        <f>IF(Nota!A123="","",SUMIFS(Recebimento!D:D,Recebimento!B:B,Nota!A123,Recebimento!C:C,Nota!C123))</f>
        <v/>
      </c>
      <c r="E123" s="6">
        <f>IF(Nota!A123="","",Nota!E123)</f>
        <v/>
      </c>
      <c r="F123" s="6">
        <f>IF(Nota!A123="","",IFERROR(INDEX(Contrato!C:C,MATCH(Nota!C123,Contrato!A:A,0)),"sem contrato"))</f>
        <v/>
      </c>
      <c r="G123">
        <f>IF(Nota!A123="","",COUNTIFS(Nota!A:A,Nota!A123,Nota!C:C,Nota!C123))</f>
        <v/>
      </c>
      <c r="H123">
        <f>IF(Nota!A123="","",IF(G123&gt;1,IF(SUMIFS(Nota!D:D,Nota!A:A,Nota!A123,Nota!C:C,Nota!C123)&gt;D123,"Cobrança em dobro (item repetido na nota)","Item repetido, quantidade bate"),IF(D123&lt;C123,"Quantidade que não chegou",IF(AND(ISNUMBER(F123),E123&gt;F123*(1+IFERROR(INDEX(Contrato!D:D,MATCH(B123,Contrato!A:A,0)),0)/100)),"Preço acima do contrato","OK"))))</f>
        <v/>
      </c>
      <c r="I123" s="6">
        <f>IF(OR(Nota!A123="",H123="OK",H123="Item repetido, quantidade bate"),"",IF(H123="Quantidade que não chegou",(C123-D123)*E123,IF(H123="Preço acima do contrato",(E123-F123)*C123,IF(AND(LEFT(H123,8)="Cobrança",COUNTIFS(Nota!A$2:A123,Nota!A123,Nota!C$2:C123,Nota!C123)=G123),(SUMIFS(Nota!D:D,Nota!A:A,Nota!A123,Nota!C:C,Nota!C123)-D123)*E123,0))))</f>
        <v/>
      </c>
      <c r="K123" s="6" t="n"/>
    </row>
    <row r="124">
      <c r="A124">
        <f>IF(Nota!A124="","",Nota!A124)</f>
        <v/>
      </c>
      <c r="B124">
        <f>IF(Nota!A124="","",Nota!C124)</f>
        <v/>
      </c>
      <c r="C124" s="5">
        <f>IF(Nota!A124="","",Nota!D124)</f>
        <v/>
      </c>
      <c r="D124" s="5">
        <f>IF(Nota!A124="","",SUMIFS(Recebimento!D:D,Recebimento!B:B,Nota!A124,Recebimento!C:C,Nota!C124))</f>
        <v/>
      </c>
      <c r="E124" s="6">
        <f>IF(Nota!A124="","",Nota!E124)</f>
        <v/>
      </c>
      <c r="F124" s="6">
        <f>IF(Nota!A124="","",IFERROR(INDEX(Contrato!C:C,MATCH(Nota!C124,Contrato!A:A,0)),"sem contrato"))</f>
        <v/>
      </c>
      <c r="G124">
        <f>IF(Nota!A124="","",COUNTIFS(Nota!A:A,Nota!A124,Nota!C:C,Nota!C124))</f>
        <v/>
      </c>
      <c r="H124">
        <f>IF(Nota!A124="","",IF(G124&gt;1,IF(SUMIFS(Nota!D:D,Nota!A:A,Nota!A124,Nota!C:C,Nota!C124)&gt;D124,"Cobrança em dobro (item repetido na nota)","Item repetido, quantidade bate"),IF(D124&lt;C124,"Quantidade que não chegou",IF(AND(ISNUMBER(F124),E124&gt;F124*(1+IFERROR(INDEX(Contrato!D:D,MATCH(B124,Contrato!A:A,0)),0)/100)),"Preço acima do contrato","OK"))))</f>
        <v/>
      </c>
      <c r="I124" s="6">
        <f>IF(OR(Nota!A124="",H124="OK",H124="Item repetido, quantidade bate"),"",IF(H124="Quantidade que não chegou",(C124-D124)*E124,IF(H124="Preço acima do contrato",(E124-F124)*C124,IF(AND(LEFT(H124,8)="Cobrança",COUNTIFS(Nota!A$2:A124,Nota!A124,Nota!C$2:C124,Nota!C124)=G124),(SUMIFS(Nota!D:D,Nota!A:A,Nota!A124,Nota!C:C,Nota!C124)-D124)*E124,0))))</f>
        <v/>
      </c>
      <c r="K124" s="6" t="n"/>
    </row>
    <row r="125">
      <c r="A125">
        <f>IF(Nota!A125="","",Nota!A125)</f>
        <v/>
      </c>
      <c r="B125">
        <f>IF(Nota!A125="","",Nota!C125)</f>
        <v/>
      </c>
      <c r="C125" s="5">
        <f>IF(Nota!A125="","",Nota!D125)</f>
        <v/>
      </c>
      <c r="D125" s="5">
        <f>IF(Nota!A125="","",SUMIFS(Recebimento!D:D,Recebimento!B:B,Nota!A125,Recebimento!C:C,Nota!C125))</f>
        <v/>
      </c>
      <c r="E125" s="6">
        <f>IF(Nota!A125="","",Nota!E125)</f>
        <v/>
      </c>
      <c r="F125" s="6">
        <f>IF(Nota!A125="","",IFERROR(INDEX(Contrato!C:C,MATCH(Nota!C125,Contrato!A:A,0)),"sem contrato"))</f>
        <v/>
      </c>
      <c r="G125">
        <f>IF(Nota!A125="","",COUNTIFS(Nota!A:A,Nota!A125,Nota!C:C,Nota!C125))</f>
        <v/>
      </c>
      <c r="H125">
        <f>IF(Nota!A125="","",IF(G125&gt;1,IF(SUMIFS(Nota!D:D,Nota!A:A,Nota!A125,Nota!C:C,Nota!C125)&gt;D125,"Cobrança em dobro (item repetido na nota)","Item repetido, quantidade bate"),IF(D125&lt;C125,"Quantidade que não chegou",IF(AND(ISNUMBER(F125),E125&gt;F125*(1+IFERROR(INDEX(Contrato!D:D,MATCH(B125,Contrato!A:A,0)),0)/100)),"Preço acima do contrato","OK"))))</f>
        <v/>
      </c>
      <c r="I125" s="6">
        <f>IF(OR(Nota!A125="",H125="OK",H125="Item repetido, quantidade bate"),"",IF(H125="Quantidade que não chegou",(C125-D125)*E125,IF(H125="Preço acima do contrato",(E125-F125)*C125,IF(AND(LEFT(H125,8)="Cobrança",COUNTIFS(Nota!A$2:A125,Nota!A125,Nota!C$2:C125,Nota!C125)=G125),(SUMIFS(Nota!D:D,Nota!A:A,Nota!A125,Nota!C:C,Nota!C125)-D125)*E125,0))))</f>
        <v/>
      </c>
      <c r="K125" s="6" t="n"/>
    </row>
    <row r="126">
      <c r="A126">
        <f>IF(Nota!A126="","",Nota!A126)</f>
        <v/>
      </c>
      <c r="B126">
        <f>IF(Nota!A126="","",Nota!C126)</f>
        <v/>
      </c>
      <c r="C126" s="5">
        <f>IF(Nota!A126="","",Nota!D126)</f>
        <v/>
      </c>
      <c r="D126" s="5">
        <f>IF(Nota!A126="","",SUMIFS(Recebimento!D:D,Recebimento!B:B,Nota!A126,Recebimento!C:C,Nota!C126))</f>
        <v/>
      </c>
      <c r="E126" s="6">
        <f>IF(Nota!A126="","",Nota!E126)</f>
        <v/>
      </c>
      <c r="F126" s="6">
        <f>IF(Nota!A126="","",IFERROR(INDEX(Contrato!C:C,MATCH(Nota!C126,Contrato!A:A,0)),"sem contrato"))</f>
        <v/>
      </c>
      <c r="G126">
        <f>IF(Nota!A126="","",COUNTIFS(Nota!A:A,Nota!A126,Nota!C:C,Nota!C126))</f>
        <v/>
      </c>
      <c r="H126">
        <f>IF(Nota!A126="","",IF(G126&gt;1,IF(SUMIFS(Nota!D:D,Nota!A:A,Nota!A126,Nota!C:C,Nota!C126)&gt;D126,"Cobrança em dobro (item repetido na nota)","Item repetido, quantidade bate"),IF(D126&lt;C126,"Quantidade que não chegou",IF(AND(ISNUMBER(F126),E126&gt;F126*(1+IFERROR(INDEX(Contrato!D:D,MATCH(B126,Contrato!A:A,0)),0)/100)),"Preço acima do contrato","OK"))))</f>
        <v/>
      </c>
      <c r="I126" s="6">
        <f>IF(OR(Nota!A126="",H126="OK",H126="Item repetido, quantidade bate"),"",IF(H126="Quantidade que não chegou",(C126-D126)*E126,IF(H126="Preço acima do contrato",(E126-F126)*C126,IF(AND(LEFT(H126,8)="Cobrança",COUNTIFS(Nota!A$2:A126,Nota!A126,Nota!C$2:C126,Nota!C126)=G126),(SUMIFS(Nota!D:D,Nota!A:A,Nota!A126,Nota!C:C,Nota!C126)-D126)*E126,0))))</f>
        <v/>
      </c>
      <c r="K126" s="6" t="n"/>
    </row>
    <row r="127">
      <c r="A127">
        <f>IF(Nota!A127="","",Nota!A127)</f>
        <v/>
      </c>
      <c r="B127">
        <f>IF(Nota!A127="","",Nota!C127)</f>
        <v/>
      </c>
      <c r="C127" s="5">
        <f>IF(Nota!A127="","",Nota!D127)</f>
        <v/>
      </c>
      <c r="D127" s="5">
        <f>IF(Nota!A127="","",SUMIFS(Recebimento!D:D,Recebimento!B:B,Nota!A127,Recebimento!C:C,Nota!C127))</f>
        <v/>
      </c>
      <c r="E127" s="6">
        <f>IF(Nota!A127="","",Nota!E127)</f>
        <v/>
      </c>
      <c r="F127" s="6">
        <f>IF(Nota!A127="","",IFERROR(INDEX(Contrato!C:C,MATCH(Nota!C127,Contrato!A:A,0)),"sem contrato"))</f>
        <v/>
      </c>
      <c r="G127">
        <f>IF(Nota!A127="","",COUNTIFS(Nota!A:A,Nota!A127,Nota!C:C,Nota!C127))</f>
        <v/>
      </c>
      <c r="H127">
        <f>IF(Nota!A127="","",IF(G127&gt;1,IF(SUMIFS(Nota!D:D,Nota!A:A,Nota!A127,Nota!C:C,Nota!C127)&gt;D127,"Cobrança em dobro (item repetido na nota)","Item repetido, quantidade bate"),IF(D127&lt;C127,"Quantidade que não chegou",IF(AND(ISNUMBER(F127),E127&gt;F127*(1+IFERROR(INDEX(Contrato!D:D,MATCH(B127,Contrato!A:A,0)),0)/100)),"Preço acima do contrato","OK"))))</f>
        <v/>
      </c>
      <c r="I127" s="6">
        <f>IF(OR(Nota!A127="",H127="OK",H127="Item repetido, quantidade bate"),"",IF(H127="Quantidade que não chegou",(C127-D127)*E127,IF(H127="Preço acima do contrato",(E127-F127)*C127,IF(AND(LEFT(H127,8)="Cobrança",COUNTIFS(Nota!A$2:A127,Nota!A127,Nota!C$2:C127,Nota!C127)=G127),(SUMIFS(Nota!D:D,Nota!A:A,Nota!A127,Nota!C:C,Nota!C127)-D127)*E127,0))))</f>
        <v/>
      </c>
      <c r="K127" s="6" t="n"/>
    </row>
    <row r="128">
      <c r="A128">
        <f>IF(Nota!A128="","",Nota!A128)</f>
        <v/>
      </c>
      <c r="B128">
        <f>IF(Nota!A128="","",Nota!C128)</f>
        <v/>
      </c>
      <c r="C128" s="5">
        <f>IF(Nota!A128="","",Nota!D128)</f>
        <v/>
      </c>
      <c r="D128" s="5">
        <f>IF(Nota!A128="","",SUMIFS(Recebimento!D:D,Recebimento!B:B,Nota!A128,Recebimento!C:C,Nota!C128))</f>
        <v/>
      </c>
      <c r="E128" s="6">
        <f>IF(Nota!A128="","",Nota!E128)</f>
        <v/>
      </c>
      <c r="F128" s="6">
        <f>IF(Nota!A128="","",IFERROR(INDEX(Contrato!C:C,MATCH(Nota!C128,Contrato!A:A,0)),"sem contrato"))</f>
        <v/>
      </c>
      <c r="G128">
        <f>IF(Nota!A128="","",COUNTIFS(Nota!A:A,Nota!A128,Nota!C:C,Nota!C128))</f>
        <v/>
      </c>
      <c r="H128">
        <f>IF(Nota!A128="","",IF(G128&gt;1,IF(SUMIFS(Nota!D:D,Nota!A:A,Nota!A128,Nota!C:C,Nota!C128)&gt;D128,"Cobrança em dobro (item repetido na nota)","Item repetido, quantidade bate"),IF(D128&lt;C128,"Quantidade que não chegou",IF(AND(ISNUMBER(F128),E128&gt;F128*(1+IFERROR(INDEX(Contrato!D:D,MATCH(B128,Contrato!A:A,0)),0)/100)),"Preço acima do contrato","OK"))))</f>
        <v/>
      </c>
      <c r="I128" s="6">
        <f>IF(OR(Nota!A128="",H128="OK",H128="Item repetido, quantidade bate"),"",IF(H128="Quantidade que não chegou",(C128-D128)*E128,IF(H128="Preço acima do contrato",(E128-F128)*C128,IF(AND(LEFT(H128,8)="Cobrança",COUNTIFS(Nota!A$2:A128,Nota!A128,Nota!C$2:C128,Nota!C128)=G128),(SUMIFS(Nota!D:D,Nota!A:A,Nota!A128,Nota!C:C,Nota!C128)-D128)*E128,0))))</f>
        <v/>
      </c>
      <c r="K128" s="6" t="n"/>
    </row>
    <row r="129">
      <c r="A129">
        <f>IF(Nota!A129="","",Nota!A129)</f>
        <v/>
      </c>
      <c r="B129">
        <f>IF(Nota!A129="","",Nota!C129)</f>
        <v/>
      </c>
      <c r="C129" s="5">
        <f>IF(Nota!A129="","",Nota!D129)</f>
        <v/>
      </c>
      <c r="D129" s="5">
        <f>IF(Nota!A129="","",SUMIFS(Recebimento!D:D,Recebimento!B:B,Nota!A129,Recebimento!C:C,Nota!C129))</f>
        <v/>
      </c>
      <c r="E129" s="6">
        <f>IF(Nota!A129="","",Nota!E129)</f>
        <v/>
      </c>
      <c r="F129" s="6">
        <f>IF(Nota!A129="","",IFERROR(INDEX(Contrato!C:C,MATCH(Nota!C129,Contrato!A:A,0)),"sem contrato"))</f>
        <v/>
      </c>
      <c r="G129">
        <f>IF(Nota!A129="","",COUNTIFS(Nota!A:A,Nota!A129,Nota!C:C,Nota!C129))</f>
        <v/>
      </c>
      <c r="H129">
        <f>IF(Nota!A129="","",IF(G129&gt;1,IF(SUMIFS(Nota!D:D,Nota!A:A,Nota!A129,Nota!C:C,Nota!C129)&gt;D129,"Cobrança em dobro (item repetido na nota)","Item repetido, quantidade bate"),IF(D129&lt;C129,"Quantidade que não chegou",IF(AND(ISNUMBER(F129),E129&gt;F129*(1+IFERROR(INDEX(Contrato!D:D,MATCH(B129,Contrato!A:A,0)),0)/100)),"Preço acima do contrato","OK"))))</f>
        <v/>
      </c>
      <c r="I129" s="6">
        <f>IF(OR(Nota!A129="",H129="OK",H129="Item repetido, quantidade bate"),"",IF(H129="Quantidade que não chegou",(C129-D129)*E129,IF(H129="Preço acima do contrato",(E129-F129)*C129,IF(AND(LEFT(H129,8)="Cobrança",COUNTIFS(Nota!A$2:A129,Nota!A129,Nota!C$2:C129,Nota!C129)=G129),(SUMIFS(Nota!D:D,Nota!A:A,Nota!A129,Nota!C:C,Nota!C129)-D129)*E129,0))))</f>
        <v/>
      </c>
      <c r="K129" s="6" t="n"/>
    </row>
    <row r="130">
      <c r="A130">
        <f>IF(Nota!A130="","",Nota!A130)</f>
        <v/>
      </c>
      <c r="B130">
        <f>IF(Nota!A130="","",Nota!C130)</f>
        <v/>
      </c>
      <c r="C130" s="5">
        <f>IF(Nota!A130="","",Nota!D130)</f>
        <v/>
      </c>
      <c r="D130" s="5">
        <f>IF(Nota!A130="","",SUMIFS(Recebimento!D:D,Recebimento!B:B,Nota!A130,Recebimento!C:C,Nota!C130))</f>
        <v/>
      </c>
      <c r="E130" s="6">
        <f>IF(Nota!A130="","",Nota!E130)</f>
        <v/>
      </c>
      <c r="F130" s="6">
        <f>IF(Nota!A130="","",IFERROR(INDEX(Contrato!C:C,MATCH(Nota!C130,Contrato!A:A,0)),"sem contrato"))</f>
        <v/>
      </c>
      <c r="G130">
        <f>IF(Nota!A130="","",COUNTIFS(Nota!A:A,Nota!A130,Nota!C:C,Nota!C130))</f>
        <v/>
      </c>
      <c r="H130">
        <f>IF(Nota!A130="","",IF(G130&gt;1,IF(SUMIFS(Nota!D:D,Nota!A:A,Nota!A130,Nota!C:C,Nota!C130)&gt;D130,"Cobrança em dobro (item repetido na nota)","Item repetido, quantidade bate"),IF(D130&lt;C130,"Quantidade que não chegou",IF(AND(ISNUMBER(F130),E130&gt;F130*(1+IFERROR(INDEX(Contrato!D:D,MATCH(B130,Contrato!A:A,0)),0)/100)),"Preço acima do contrato","OK"))))</f>
        <v/>
      </c>
      <c r="I130" s="6">
        <f>IF(OR(Nota!A130="",H130="OK",H130="Item repetido, quantidade bate"),"",IF(H130="Quantidade que não chegou",(C130-D130)*E130,IF(H130="Preço acima do contrato",(E130-F130)*C130,IF(AND(LEFT(H130,8)="Cobrança",COUNTIFS(Nota!A$2:A130,Nota!A130,Nota!C$2:C130,Nota!C130)=G130),(SUMIFS(Nota!D:D,Nota!A:A,Nota!A130,Nota!C:C,Nota!C130)-D130)*E130,0))))</f>
        <v/>
      </c>
      <c r="K130" s="6" t="n"/>
    </row>
    <row r="131">
      <c r="A131">
        <f>IF(Nota!A131="","",Nota!A131)</f>
        <v/>
      </c>
      <c r="B131">
        <f>IF(Nota!A131="","",Nota!C131)</f>
        <v/>
      </c>
      <c r="C131" s="5">
        <f>IF(Nota!A131="","",Nota!D131)</f>
        <v/>
      </c>
      <c r="D131" s="5">
        <f>IF(Nota!A131="","",SUMIFS(Recebimento!D:D,Recebimento!B:B,Nota!A131,Recebimento!C:C,Nota!C131))</f>
        <v/>
      </c>
      <c r="E131" s="6">
        <f>IF(Nota!A131="","",Nota!E131)</f>
        <v/>
      </c>
      <c r="F131" s="6">
        <f>IF(Nota!A131="","",IFERROR(INDEX(Contrato!C:C,MATCH(Nota!C131,Contrato!A:A,0)),"sem contrato"))</f>
        <v/>
      </c>
      <c r="G131">
        <f>IF(Nota!A131="","",COUNTIFS(Nota!A:A,Nota!A131,Nota!C:C,Nota!C131))</f>
        <v/>
      </c>
      <c r="H131">
        <f>IF(Nota!A131="","",IF(G131&gt;1,IF(SUMIFS(Nota!D:D,Nota!A:A,Nota!A131,Nota!C:C,Nota!C131)&gt;D131,"Cobrança em dobro (item repetido na nota)","Item repetido, quantidade bate"),IF(D131&lt;C131,"Quantidade que não chegou",IF(AND(ISNUMBER(F131),E131&gt;F131*(1+IFERROR(INDEX(Contrato!D:D,MATCH(B131,Contrato!A:A,0)),0)/100)),"Preço acima do contrato","OK"))))</f>
        <v/>
      </c>
      <c r="I131" s="6">
        <f>IF(OR(Nota!A131="",H131="OK",H131="Item repetido, quantidade bate"),"",IF(H131="Quantidade que não chegou",(C131-D131)*E131,IF(H131="Preço acima do contrato",(E131-F131)*C131,IF(AND(LEFT(H131,8)="Cobrança",COUNTIFS(Nota!A$2:A131,Nota!A131,Nota!C$2:C131,Nota!C131)=G131),(SUMIFS(Nota!D:D,Nota!A:A,Nota!A131,Nota!C:C,Nota!C131)-D131)*E131,0))))</f>
        <v/>
      </c>
      <c r="K131" s="6" t="n"/>
    </row>
    <row r="132">
      <c r="A132">
        <f>IF(Nota!A132="","",Nota!A132)</f>
        <v/>
      </c>
      <c r="B132">
        <f>IF(Nota!A132="","",Nota!C132)</f>
        <v/>
      </c>
      <c r="C132" s="5">
        <f>IF(Nota!A132="","",Nota!D132)</f>
        <v/>
      </c>
      <c r="D132" s="5">
        <f>IF(Nota!A132="","",SUMIFS(Recebimento!D:D,Recebimento!B:B,Nota!A132,Recebimento!C:C,Nota!C132))</f>
        <v/>
      </c>
      <c r="E132" s="6">
        <f>IF(Nota!A132="","",Nota!E132)</f>
        <v/>
      </c>
      <c r="F132" s="6">
        <f>IF(Nota!A132="","",IFERROR(INDEX(Contrato!C:C,MATCH(Nota!C132,Contrato!A:A,0)),"sem contrato"))</f>
        <v/>
      </c>
      <c r="G132">
        <f>IF(Nota!A132="","",COUNTIFS(Nota!A:A,Nota!A132,Nota!C:C,Nota!C132))</f>
        <v/>
      </c>
      <c r="H132">
        <f>IF(Nota!A132="","",IF(G132&gt;1,IF(SUMIFS(Nota!D:D,Nota!A:A,Nota!A132,Nota!C:C,Nota!C132)&gt;D132,"Cobrança em dobro (item repetido na nota)","Item repetido, quantidade bate"),IF(D132&lt;C132,"Quantidade que não chegou",IF(AND(ISNUMBER(F132),E132&gt;F132*(1+IFERROR(INDEX(Contrato!D:D,MATCH(B132,Contrato!A:A,0)),0)/100)),"Preço acima do contrato","OK"))))</f>
        <v/>
      </c>
      <c r="I132" s="6">
        <f>IF(OR(Nota!A132="",H132="OK",H132="Item repetido, quantidade bate"),"",IF(H132="Quantidade que não chegou",(C132-D132)*E132,IF(H132="Preço acima do contrato",(E132-F132)*C132,IF(AND(LEFT(H132,8)="Cobrança",COUNTIFS(Nota!A$2:A132,Nota!A132,Nota!C$2:C132,Nota!C132)=G132),(SUMIFS(Nota!D:D,Nota!A:A,Nota!A132,Nota!C:C,Nota!C132)-D132)*E132,0))))</f>
        <v/>
      </c>
      <c r="K132" s="6" t="n"/>
    </row>
    <row r="133">
      <c r="A133">
        <f>IF(Nota!A133="","",Nota!A133)</f>
        <v/>
      </c>
      <c r="B133">
        <f>IF(Nota!A133="","",Nota!C133)</f>
        <v/>
      </c>
      <c r="C133" s="5">
        <f>IF(Nota!A133="","",Nota!D133)</f>
        <v/>
      </c>
      <c r="D133" s="5">
        <f>IF(Nota!A133="","",SUMIFS(Recebimento!D:D,Recebimento!B:B,Nota!A133,Recebimento!C:C,Nota!C133))</f>
        <v/>
      </c>
      <c r="E133" s="6">
        <f>IF(Nota!A133="","",Nota!E133)</f>
        <v/>
      </c>
      <c r="F133" s="6">
        <f>IF(Nota!A133="","",IFERROR(INDEX(Contrato!C:C,MATCH(Nota!C133,Contrato!A:A,0)),"sem contrato"))</f>
        <v/>
      </c>
      <c r="G133">
        <f>IF(Nota!A133="","",COUNTIFS(Nota!A:A,Nota!A133,Nota!C:C,Nota!C133))</f>
        <v/>
      </c>
      <c r="H133">
        <f>IF(Nota!A133="","",IF(G133&gt;1,IF(SUMIFS(Nota!D:D,Nota!A:A,Nota!A133,Nota!C:C,Nota!C133)&gt;D133,"Cobrança em dobro (item repetido na nota)","Item repetido, quantidade bate"),IF(D133&lt;C133,"Quantidade que não chegou",IF(AND(ISNUMBER(F133),E133&gt;F133*(1+IFERROR(INDEX(Contrato!D:D,MATCH(B133,Contrato!A:A,0)),0)/100)),"Preço acima do contrato","OK"))))</f>
        <v/>
      </c>
      <c r="I133" s="6">
        <f>IF(OR(Nota!A133="",H133="OK",H133="Item repetido, quantidade bate"),"",IF(H133="Quantidade que não chegou",(C133-D133)*E133,IF(H133="Preço acima do contrato",(E133-F133)*C133,IF(AND(LEFT(H133,8)="Cobrança",COUNTIFS(Nota!A$2:A133,Nota!A133,Nota!C$2:C133,Nota!C133)=G133),(SUMIFS(Nota!D:D,Nota!A:A,Nota!A133,Nota!C:C,Nota!C133)-D133)*E133,0))))</f>
        <v/>
      </c>
      <c r="K133" s="6" t="n"/>
    </row>
    <row r="134">
      <c r="A134">
        <f>IF(Nota!A134="","",Nota!A134)</f>
        <v/>
      </c>
      <c r="B134">
        <f>IF(Nota!A134="","",Nota!C134)</f>
        <v/>
      </c>
      <c r="C134" s="5">
        <f>IF(Nota!A134="","",Nota!D134)</f>
        <v/>
      </c>
      <c r="D134" s="5">
        <f>IF(Nota!A134="","",SUMIFS(Recebimento!D:D,Recebimento!B:B,Nota!A134,Recebimento!C:C,Nota!C134))</f>
        <v/>
      </c>
      <c r="E134" s="6">
        <f>IF(Nota!A134="","",Nota!E134)</f>
        <v/>
      </c>
      <c r="F134" s="6">
        <f>IF(Nota!A134="","",IFERROR(INDEX(Contrato!C:C,MATCH(Nota!C134,Contrato!A:A,0)),"sem contrato"))</f>
        <v/>
      </c>
      <c r="G134">
        <f>IF(Nota!A134="","",COUNTIFS(Nota!A:A,Nota!A134,Nota!C:C,Nota!C134))</f>
        <v/>
      </c>
      <c r="H134">
        <f>IF(Nota!A134="","",IF(G134&gt;1,IF(SUMIFS(Nota!D:D,Nota!A:A,Nota!A134,Nota!C:C,Nota!C134)&gt;D134,"Cobrança em dobro (item repetido na nota)","Item repetido, quantidade bate"),IF(D134&lt;C134,"Quantidade que não chegou",IF(AND(ISNUMBER(F134),E134&gt;F134*(1+IFERROR(INDEX(Contrato!D:D,MATCH(B134,Contrato!A:A,0)),0)/100)),"Preço acima do contrato","OK"))))</f>
        <v/>
      </c>
      <c r="I134" s="6">
        <f>IF(OR(Nota!A134="",H134="OK",H134="Item repetido, quantidade bate"),"",IF(H134="Quantidade que não chegou",(C134-D134)*E134,IF(H134="Preço acima do contrato",(E134-F134)*C134,IF(AND(LEFT(H134,8)="Cobrança",COUNTIFS(Nota!A$2:A134,Nota!A134,Nota!C$2:C134,Nota!C134)=G134),(SUMIFS(Nota!D:D,Nota!A:A,Nota!A134,Nota!C:C,Nota!C134)-D134)*E134,0))))</f>
        <v/>
      </c>
      <c r="K134" s="6" t="n"/>
    </row>
    <row r="135">
      <c r="A135">
        <f>IF(Nota!A135="","",Nota!A135)</f>
        <v/>
      </c>
      <c r="B135">
        <f>IF(Nota!A135="","",Nota!C135)</f>
        <v/>
      </c>
      <c r="C135" s="5">
        <f>IF(Nota!A135="","",Nota!D135)</f>
        <v/>
      </c>
      <c r="D135" s="5">
        <f>IF(Nota!A135="","",SUMIFS(Recebimento!D:D,Recebimento!B:B,Nota!A135,Recebimento!C:C,Nota!C135))</f>
        <v/>
      </c>
      <c r="E135" s="6">
        <f>IF(Nota!A135="","",Nota!E135)</f>
        <v/>
      </c>
      <c r="F135" s="6">
        <f>IF(Nota!A135="","",IFERROR(INDEX(Contrato!C:C,MATCH(Nota!C135,Contrato!A:A,0)),"sem contrato"))</f>
        <v/>
      </c>
      <c r="G135">
        <f>IF(Nota!A135="","",COUNTIFS(Nota!A:A,Nota!A135,Nota!C:C,Nota!C135))</f>
        <v/>
      </c>
      <c r="H135">
        <f>IF(Nota!A135="","",IF(G135&gt;1,IF(SUMIFS(Nota!D:D,Nota!A:A,Nota!A135,Nota!C:C,Nota!C135)&gt;D135,"Cobrança em dobro (item repetido na nota)","Item repetido, quantidade bate"),IF(D135&lt;C135,"Quantidade que não chegou",IF(AND(ISNUMBER(F135),E135&gt;F135*(1+IFERROR(INDEX(Contrato!D:D,MATCH(B135,Contrato!A:A,0)),0)/100)),"Preço acima do contrato","OK"))))</f>
        <v/>
      </c>
      <c r="I135" s="6">
        <f>IF(OR(Nota!A135="",H135="OK",H135="Item repetido, quantidade bate"),"",IF(H135="Quantidade que não chegou",(C135-D135)*E135,IF(H135="Preço acima do contrato",(E135-F135)*C135,IF(AND(LEFT(H135,8)="Cobrança",COUNTIFS(Nota!A$2:A135,Nota!A135,Nota!C$2:C135,Nota!C135)=G135),(SUMIFS(Nota!D:D,Nota!A:A,Nota!A135,Nota!C:C,Nota!C135)-D135)*E135,0))))</f>
        <v/>
      </c>
      <c r="K135" s="6" t="n"/>
    </row>
    <row r="136">
      <c r="A136">
        <f>IF(Nota!A136="","",Nota!A136)</f>
        <v/>
      </c>
      <c r="B136">
        <f>IF(Nota!A136="","",Nota!C136)</f>
        <v/>
      </c>
      <c r="C136" s="5">
        <f>IF(Nota!A136="","",Nota!D136)</f>
        <v/>
      </c>
      <c r="D136" s="5">
        <f>IF(Nota!A136="","",SUMIFS(Recebimento!D:D,Recebimento!B:B,Nota!A136,Recebimento!C:C,Nota!C136))</f>
        <v/>
      </c>
      <c r="E136" s="6">
        <f>IF(Nota!A136="","",Nota!E136)</f>
        <v/>
      </c>
      <c r="F136" s="6">
        <f>IF(Nota!A136="","",IFERROR(INDEX(Contrato!C:C,MATCH(Nota!C136,Contrato!A:A,0)),"sem contrato"))</f>
        <v/>
      </c>
      <c r="G136">
        <f>IF(Nota!A136="","",COUNTIFS(Nota!A:A,Nota!A136,Nota!C:C,Nota!C136))</f>
        <v/>
      </c>
      <c r="H136">
        <f>IF(Nota!A136="","",IF(G136&gt;1,IF(SUMIFS(Nota!D:D,Nota!A:A,Nota!A136,Nota!C:C,Nota!C136)&gt;D136,"Cobrança em dobro (item repetido na nota)","Item repetido, quantidade bate"),IF(D136&lt;C136,"Quantidade que não chegou",IF(AND(ISNUMBER(F136),E136&gt;F136*(1+IFERROR(INDEX(Contrato!D:D,MATCH(B136,Contrato!A:A,0)),0)/100)),"Preço acima do contrato","OK"))))</f>
        <v/>
      </c>
      <c r="I136" s="6">
        <f>IF(OR(Nota!A136="",H136="OK",H136="Item repetido, quantidade bate"),"",IF(H136="Quantidade que não chegou",(C136-D136)*E136,IF(H136="Preço acima do contrato",(E136-F136)*C136,IF(AND(LEFT(H136,8)="Cobrança",COUNTIFS(Nota!A$2:A136,Nota!A136,Nota!C$2:C136,Nota!C136)=G136),(SUMIFS(Nota!D:D,Nota!A:A,Nota!A136,Nota!C:C,Nota!C136)-D136)*E136,0))))</f>
        <v/>
      </c>
      <c r="K136" s="6" t="n"/>
    </row>
    <row r="137">
      <c r="A137">
        <f>IF(Nota!A137="","",Nota!A137)</f>
        <v/>
      </c>
      <c r="B137">
        <f>IF(Nota!A137="","",Nota!C137)</f>
        <v/>
      </c>
      <c r="C137" s="5">
        <f>IF(Nota!A137="","",Nota!D137)</f>
        <v/>
      </c>
      <c r="D137" s="5">
        <f>IF(Nota!A137="","",SUMIFS(Recebimento!D:D,Recebimento!B:B,Nota!A137,Recebimento!C:C,Nota!C137))</f>
        <v/>
      </c>
      <c r="E137" s="6">
        <f>IF(Nota!A137="","",Nota!E137)</f>
        <v/>
      </c>
      <c r="F137" s="6">
        <f>IF(Nota!A137="","",IFERROR(INDEX(Contrato!C:C,MATCH(Nota!C137,Contrato!A:A,0)),"sem contrato"))</f>
        <v/>
      </c>
      <c r="G137">
        <f>IF(Nota!A137="","",COUNTIFS(Nota!A:A,Nota!A137,Nota!C:C,Nota!C137))</f>
        <v/>
      </c>
      <c r="H137">
        <f>IF(Nota!A137="","",IF(G137&gt;1,IF(SUMIFS(Nota!D:D,Nota!A:A,Nota!A137,Nota!C:C,Nota!C137)&gt;D137,"Cobrança em dobro (item repetido na nota)","Item repetido, quantidade bate"),IF(D137&lt;C137,"Quantidade que não chegou",IF(AND(ISNUMBER(F137),E137&gt;F137*(1+IFERROR(INDEX(Contrato!D:D,MATCH(B137,Contrato!A:A,0)),0)/100)),"Preço acima do contrato","OK"))))</f>
        <v/>
      </c>
      <c r="I137" s="6">
        <f>IF(OR(Nota!A137="",H137="OK",H137="Item repetido, quantidade bate"),"",IF(H137="Quantidade que não chegou",(C137-D137)*E137,IF(H137="Preço acima do contrato",(E137-F137)*C137,IF(AND(LEFT(H137,8)="Cobrança",COUNTIFS(Nota!A$2:A137,Nota!A137,Nota!C$2:C137,Nota!C137)=G137),(SUMIFS(Nota!D:D,Nota!A:A,Nota!A137,Nota!C:C,Nota!C137)-D137)*E137,0))))</f>
        <v/>
      </c>
      <c r="K137" s="6" t="n"/>
    </row>
    <row r="138">
      <c r="A138">
        <f>IF(Nota!A138="","",Nota!A138)</f>
        <v/>
      </c>
      <c r="B138">
        <f>IF(Nota!A138="","",Nota!C138)</f>
        <v/>
      </c>
      <c r="C138" s="5">
        <f>IF(Nota!A138="","",Nota!D138)</f>
        <v/>
      </c>
      <c r="D138" s="5">
        <f>IF(Nota!A138="","",SUMIFS(Recebimento!D:D,Recebimento!B:B,Nota!A138,Recebimento!C:C,Nota!C138))</f>
        <v/>
      </c>
      <c r="E138" s="6">
        <f>IF(Nota!A138="","",Nota!E138)</f>
        <v/>
      </c>
      <c r="F138" s="6">
        <f>IF(Nota!A138="","",IFERROR(INDEX(Contrato!C:C,MATCH(Nota!C138,Contrato!A:A,0)),"sem contrato"))</f>
        <v/>
      </c>
      <c r="G138">
        <f>IF(Nota!A138="","",COUNTIFS(Nota!A:A,Nota!A138,Nota!C:C,Nota!C138))</f>
        <v/>
      </c>
      <c r="H138">
        <f>IF(Nota!A138="","",IF(G138&gt;1,IF(SUMIFS(Nota!D:D,Nota!A:A,Nota!A138,Nota!C:C,Nota!C138)&gt;D138,"Cobrança em dobro (item repetido na nota)","Item repetido, quantidade bate"),IF(D138&lt;C138,"Quantidade que não chegou",IF(AND(ISNUMBER(F138),E138&gt;F138*(1+IFERROR(INDEX(Contrato!D:D,MATCH(B138,Contrato!A:A,0)),0)/100)),"Preço acima do contrato","OK"))))</f>
        <v/>
      </c>
      <c r="I138" s="6">
        <f>IF(OR(Nota!A138="",H138="OK",H138="Item repetido, quantidade bate"),"",IF(H138="Quantidade que não chegou",(C138-D138)*E138,IF(H138="Preço acima do contrato",(E138-F138)*C138,IF(AND(LEFT(H138,8)="Cobrança",COUNTIFS(Nota!A$2:A138,Nota!A138,Nota!C$2:C138,Nota!C138)=G138),(SUMIFS(Nota!D:D,Nota!A:A,Nota!A138,Nota!C:C,Nota!C138)-D138)*E138,0))))</f>
        <v/>
      </c>
      <c r="K138" s="6" t="n"/>
    </row>
    <row r="139">
      <c r="A139">
        <f>IF(Nota!A139="","",Nota!A139)</f>
        <v/>
      </c>
      <c r="B139">
        <f>IF(Nota!A139="","",Nota!C139)</f>
        <v/>
      </c>
      <c r="C139" s="5">
        <f>IF(Nota!A139="","",Nota!D139)</f>
        <v/>
      </c>
      <c r="D139" s="5">
        <f>IF(Nota!A139="","",SUMIFS(Recebimento!D:D,Recebimento!B:B,Nota!A139,Recebimento!C:C,Nota!C139))</f>
        <v/>
      </c>
      <c r="E139" s="6">
        <f>IF(Nota!A139="","",Nota!E139)</f>
        <v/>
      </c>
      <c r="F139" s="6">
        <f>IF(Nota!A139="","",IFERROR(INDEX(Contrato!C:C,MATCH(Nota!C139,Contrato!A:A,0)),"sem contrato"))</f>
        <v/>
      </c>
      <c r="G139">
        <f>IF(Nota!A139="","",COUNTIFS(Nota!A:A,Nota!A139,Nota!C:C,Nota!C139))</f>
        <v/>
      </c>
      <c r="H139">
        <f>IF(Nota!A139="","",IF(G139&gt;1,IF(SUMIFS(Nota!D:D,Nota!A:A,Nota!A139,Nota!C:C,Nota!C139)&gt;D139,"Cobrança em dobro (item repetido na nota)","Item repetido, quantidade bate"),IF(D139&lt;C139,"Quantidade que não chegou",IF(AND(ISNUMBER(F139),E139&gt;F139*(1+IFERROR(INDEX(Contrato!D:D,MATCH(B139,Contrato!A:A,0)),0)/100)),"Preço acima do contrato","OK"))))</f>
        <v/>
      </c>
      <c r="I139" s="6">
        <f>IF(OR(Nota!A139="",H139="OK",H139="Item repetido, quantidade bate"),"",IF(H139="Quantidade que não chegou",(C139-D139)*E139,IF(H139="Preço acima do contrato",(E139-F139)*C139,IF(AND(LEFT(H139,8)="Cobrança",COUNTIFS(Nota!A$2:A139,Nota!A139,Nota!C$2:C139,Nota!C139)=G139),(SUMIFS(Nota!D:D,Nota!A:A,Nota!A139,Nota!C:C,Nota!C139)-D139)*E139,0))))</f>
        <v/>
      </c>
      <c r="K139" s="6" t="n"/>
    </row>
    <row r="140">
      <c r="A140">
        <f>IF(Nota!A140="","",Nota!A140)</f>
        <v/>
      </c>
      <c r="B140">
        <f>IF(Nota!A140="","",Nota!C140)</f>
        <v/>
      </c>
      <c r="C140" s="5">
        <f>IF(Nota!A140="","",Nota!D140)</f>
        <v/>
      </c>
      <c r="D140" s="5">
        <f>IF(Nota!A140="","",SUMIFS(Recebimento!D:D,Recebimento!B:B,Nota!A140,Recebimento!C:C,Nota!C140))</f>
        <v/>
      </c>
      <c r="E140" s="6">
        <f>IF(Nota!A140="","",Nota!E140)</f>
        <v/>
      </c>
      <c r="F140" s="6">
        <f>IF(Nota!A140="","",IFERROR(INDEX(Contrato!C:C,MATCH(Nota!C140,Contrato!A:A,0)),"sem contrato"))</f>
        <v/>
      </c>
      <c r="G140">
        <f>IF(Nota!A140="","",COUNTIFS(Nota!A:A,Nota!A140,Nota!C:C,Nota!C140))</f>
        <v/>
      </c>
      <c r="H140">
        <f>IF(Nota!A140="","",IF(G140&gt;1,IF(SUMIFS(Nota!D:D,Nota!A:A,Nota!A140,Nota!C:C,Nota!C140)&gt;D140,"Cobrança em dobro (item repetido na nota)","Item repetido, quantidade bate"),IF(D140&lt;C140,"Quantidade que não chegou",IF(AND(ISNUMBER(F140),E140&gt;F140*(1+IFERROR(INDEX(Contrato!D:D,MATCH(B140,Contrato!A:A,0)),0)/100)),"Preço acima do contrato","OK"))))</f>
        <v/>
      </c>
      <c r="I140" s="6">
        <f>IF(OR(Nota!A140="",H140="OK",H140="Item repetido, quantidade bate"),"",IF(H140="Quantidade que não chegou",(C140-D140)*E140,IF(H140="Preço acima do contrato",(E140-F140)*C140,IF(AND(LEFT(H140,8)="Cobrança",COUNTIFS(Nota!A$2:A140,Nota!A140,Nota!C$2:C140,Nota!C140)=G140),(SUMIFS(Nota!D:D,Nota!A:A,Nota!A140,Nota!C:C,Nota!C140)-D140)*E140,0))))</f>
        <v/>
      </c>
      <c r="K140" s="6" t="n"/>
    </row>
    <row r="141">
      <c r="A141">
        <f>IF(Nota!A141="","",Nota!A141)</f>
        <v/>
      </c>
      <c r="B141">
        <f>IF(Nota!A141="","",Nota!C141)</f>
        <v/>
      </c>
      <c r="C141" s="5">
        <f>IF(Nota!A141="","",Nota!D141)</f>
        <v/>
      </c>
      <c r="D141" s="5">
        <f>IF(Nota!A141="","",SUMIFS(Recebimento!D:D,Recebimento!B:B,Nota!A141,Recebimento!C:C,Nota!C141))</f>
        <v/>
      </c>
      <c r="E141" s="6">
        <f>IF(Nota!A141="","",Nota!E141)</f>
        <v/>
      </c>
      <c r="F141" s="6">
        <f>IF(Nota!A141="","",IFERROR(INDEX(Contrato!C:C,MATCH(Nota!C141,Contrato!A:A,0)),"sem contrato"))</f>
        <v/>
      </c>
      <c r="G141">
        <f>IF(Nota!A141="","",COUNTIFS(Nota!A:A,Nota!A141,Nota!C:C,Nota!C141))</f>
        <v/>
      </c>
      <c r="H141">
        <f>IF(Nota!A141="","",IF(G141&gt;1,IF(SUMIFS(Nota!D:D,Nota!A:A,Nota!A141,Nota!C:C,Nota!C141)&gt;D141,"Cobrança em dobro (item repetido na nota)","Item repetido, quantidade bate"),IF(D141&lt;C141,"Quantidade que não chegou",IF(AND(ISNUMBER(F141),E141&gt;F141*(1+IFERROR(INDEX(Contrato!D:D,MATCH(B141,Contrato!A:A,0)),0)/100)),"Preço acima do contrato","OK"))))</f>
        <v/>
      </c>
      <c r="I141" s="6">
        <f>IF(OR(Nota!A141="",H141="OK",H141="Item repetido, quantidade bate"),"",IF(H141="Quantidade que não chegou",(C141-D141)*E141,IF(H141="Preço acima do contrato",(E141-F141)*C141,IF(AND(LEFT(H141,8)="Cobrança",COUNTIFS(Nota!A$2:A141,Nota!A141,Nota!C$2:C141,Nota!C141)=G141),(SUMIFS(Nota!D:D,Nota!A:A,Nota!A141,Nota!C:C,Nota!C141)-D141)*E141,0))))</f>
        <v/>
      </c>
      <c r="K141" s="6" t="n"/>
    </row>
    <row r="142">
      <c r="A142">
        <f>IF(Nota!A142="","",Nota!A142)</f>
        <v/>
      </c>
      <c r="B142">
        <f>IF(Nota!A142="","",Nota!C142)</f>
        <v/>
      </c>
      <c r="C142" s="5">
        <f>IF(Nota!A142="","",Nota!D142)</f>
        <v/>
      </c>
      <c r="D142" s="5">
        <f>IF(Nota!A142="","",SUMIFS(Recebimento!D:D,Recebimento!B:B,Nota!A142,Recebimento!C:C,Nota!C142))</f>
        <v/>
      </c>
      <c r="E142" s="6">
        <f>IF(Nota!A142="","",Nota!E142)</f>
        <v/>
      </c>
      <c r="F142" s="6">
        <f>IF(Nota!A142="","",IFERROR(INDEX(Contrato!C:C,MATCH(Nota!C142,Contrato!A:A,0)),"sem contrato"))</f>
        <v/>
      </c>
      <c r="G142">
        <f>IF(Nota!A142="","",COUNTIFS(Nota!A:A,Nota!A142,Nota!C:C,Nota!C142))</f>
        <v/>
      </c>
      <c r="H142">
        <f>IF(Nota!A142="","",IF(G142&gt;1,IF(SUMIFS(Nota!D:D,Nota!A:A,Nota!A142,Nota!C:C,Nota!C142)&gt;D142,"Cobrança em dobro (item repetido na nota)","Item repetido, quantidade bate"),IF(D142&lt;C142,"Quantidade que não chegou",IF(AND(ISNUMBER(F142),E142&gt;F142*(1+IFERROR(INDEX(Contrato!D:D,MATCH(B142,Contrato!A:A,0)),0)/100)),"Preço acima do contrato","OK"))))</f>
        <v/>
      </c>
      <c r="I142" s="6">
        <f>IF(OR(Nota!A142="",H142="OK",H142="Item repetido, quantidade bate"),"",IF(H142="Quantidade que não chegou",(C142-D142)*E142,IF(H142="Preço acima do contrato",(E142-F142)*C142,IF(AND(LEFT(H142,8)="Cobrança",COUNTIFS(Nota!A$2:A142,Nota!A142,Nota!C$2:C142,Nota!C142)=G142),(SUMIFS(Nota!D:D,Nota!A:A,Nota!A142,Nota!C:C,Nota!C142)-D142)*E142,0))))</f>
        <v/>
      </c>
      <c r="K142" s="6" t="n"/>
    </row>
    <row r="143">
      <c r="A143">
        <f>IF(Nota!A143="","",Nota!A143)</f>
        <v/>
      </c>
      <c r="B143">
        <f>IF(Nota!A143="","",Nota!C143)</f>
        <v/>
      </c>
      <c r="C143" s="5">
        <f>IF(Nota!A143="","",Nota!D143)</f>
        <v/>
      </c>
      <c r="D143" s="5">
        <f>IF(Nota!A143="","",SUMIFS(Recebimento!D:D,Recebimento!B:B,Nota!A143,Recebimento!C:C,Nota!C143))</f>
        <v/>
      </c>
      <c r="E143" s="6">
        <f>IF(Nota!A143="","",Nota!E143)</f>
        <v/>
      </c>
      <c r="F143" s="6">
        <f>IF(Nota!A143="","",IFERROR(INDEX(Contrato!C:C,MATCH(Nota!C143,Contrato!A:A,0)),"sem contrato"))</f>
        <v/>
      </c>
      <c r="G143">
        <f>IF(Nota!A143="","",COUNTIFS(Nota!A:A,Nota!A143,Nota!C:C,Nota!C143))</f>
        <v/>
      </c>
      <c r="H143">
        <f>IF(Nota!A143="","",IF(G143&gt;1,IF(SUMIFS(Nota!D:D,Nota!A:A,Nota!A143,Nota!C:C,Nota!C143)&gt;D143,"Cobrança em dobro (item repetido na nota)","Item repetido, quantidade bate"),IF(D143&lt;C143,"Quantidade que não chegou",IF(AND(ISNUMBER(F143),E143&gt;F143*(1+IFERROR(INDEX(Contrato!D:D,MATCH(B143,Contrato!A:A,0)),0)/100)),"Preço acima do contrato","OK"))))</f>
        <v/>
      </c>
      <c r="I143" s="6">
        <f>IF(OR(Nota!A143="",H143="OK",H143="Item repetido, quantidade bate"),"",IF(H143="Quantidade que não chegou",(C143-D143)*E143,IF(H143="Preço acima do contrato",(E143-F143)*C143,IF(AND(LEFT(H143,8)="Cobrança",COUNTIFS(Nota!A$2:A143,Nota!A143,Nota!C$2:C143,Nota!C143)=G143),(SUMIFS(Nota!D:D,Nota!A:A,Nota!A143,Nota!C:C,Nota!C143)-D143)*E143,0))))</f>
        <v/>
      </c>
      <c r="K143" s="6" t="n"/>
    </row>
    <row r="144">
      <c r="A144">
        <f>IF(Nota!A144="","",Nota!A144)</f>
        <v/>
      </c>
      <c r="B144">
        <f>IF(Nota!A144="","",Nota!C144)</f>
        <v/>
      </c>
      <c r="C144" s="5">
        <f>IF(Nota!A144="","",Nota!D144)</f>
        <v/>
      </c>
      <c r="D144" s="5">
        <f>IF(Nota!A144="","",SUMIFS(Recebimento!D:D,Recebimento!B:B,Nota!A144,Recebimento!C:C,Nota!C144))</f>
        <v/>
      </c>
      <c r="E144" s="6">
        <f>IF(Nota!A144="","",Nota!E144)</f>
        <v/>
      </c>
      <c r="F144" s="6">
        <f>IF(Nota!A144="","",IFERROR(INDEX(Contrato!C:C,MATCH(Nota!C144,Contrato!A:A,0)),"sem contrato"))</f>
        <v/>
      </c>
      <c r="G144">
        <f>IF(Nota!A144="","",COUNTIFS(Nota!A:A,Nota!A144,Nota!C:C,Nota!C144))</f>
        <v/>
      </c>
      <c r="H144">
        <f>IF(Nota!A144="","",IF(G144&gt;1,IF(SUMIFS(Nota!D:D,Nota!A:A,Nota!A144,Nota!C:C,Nota!C144)&gt;D144,"Cobrança em dobro (item repetido na nota)","Item repetido, quantidade bate"),IF(D144&lt;C144,"Quantidade que não chegou",IF(AND(ISNUMBER(F144),E144&gt;F144*(1+IFERROR(INDEX(Contrato!D:D,MATCH(B144,Contrato!A:A,0)),0)/100)),"Preço acima do contrato","OK"))))</f>
        <v/>
      </c>
      <c r="I144" s="6">
        <f>IF(OR(Nota!A144="",H144="OK",H144="Item repetido, quantidade bate"),"",IF(H144="Quantidade que não chegou",(C144-D144)*E144,IF(H144="Preço acima do contrato",(E144-F144)*C144,IF(AND(LEFT(H144,8)="Cobrança",COUNTIFS(Nota!A$2:A144,Nota!A144,Nota!C$2:C144,Nota!C144)=G144),(SUMIFS(Nota!D:D,Nota!A:A,Nota!A144,Nota!C:C,Nota!C144)-D144)*E144,0))))</f>
        <v/>
      </c>
      <c r="K144" s="6" t="n"/>
    </row>
    <row r="145">
      <c r="A145">
        <f>IF(Nota!A145="","",Nota!A145)</f>
        <v/>
      </c>
      <c r="B145">
        <f>IF(Nota!A145="","",Nota!C145)</f>
        <v/>
      </c>
      <c r="C145" s="5">
        <f>IF(Nota!A145="","",Nota!D145)</f>
        <v/>
      </c>
      <c r="D145" s="5">
        <f>IF(Nota!A145="","",SUMIFS(Recebimento!D:D,Recebimento!B:B,Nota!A145,Recebimento!C:C,Nota!C145))</f>
        <v/>
      </c>
      <c r="E145" s="6">
        <f>IF(Nota!A145="","",Nota!E145)</f>
        <v/>
      </c>
      <c r="F145" s="6">
        <f>IF(Nota!A145="","",IFERROR(INDEX(Contrato!C:C,MATCH(Nota!C145,Contrato!A:A,0)),"sem contrato"))</f>
        <v/>
      </c>
      <c r="G145">
        <f>IF(Nota!A145="","",COUNTIFS(Nota!A:A,Nota!A145,Nota!C:C,Nota!C145))</f>
        <v/>
      </c>
      <c r="H145">
        <f>IF(Nota!A145="","",IF(G145&gt;1,IF(SUMIFS(Nota!D:D,Nota!A:A,Nota!A145,Nota!C:C,Nota!C145)&gt;D145,"Cobrança em dobro (item repetido na nota)","Item repetido, quantidade bate"),IF(D145&lt;C145,"Quantidade que não chegou",IF(AND(ISNUMBER(F145),E145&gt;F145*(1+IFERROR(INDEX(Contrato!D:D,MATCH(B145,Contrato!A:A,0)),0)/100)),"Preço acima do contrato","OK"))))</f>
        <v/>
      </c>
      <c r="I145" s="6">
        <f>IF(OR(Nota!A145="",H145="OK",H145="Item repetido, quantidade bate"),"",IF(H145="Quantidade que não chegou",(C145-D145)*E145,IF(H145="Preço acima do contrato",(E145-F145)*C145,IF(AND(LEFT(H145,8)="Cobrança",COUNTIFS(Nota!A$2:A145,Nota!A145,Nota!C$2:C145,Nota!C145)=G145),(SUMIFS(Nota!D:D,Nota!A:A,Nota!A145,Nota!C:C,Nota!C145)-D145)*E145,0))))</f>
        <v/>
      </c>
      <c r="K145" s="6" t="n"/>
    </row>
    <row r="146">
      <c r="A146">
        <f>IF(Nota!A146="","",Nota!A146)</f>
        <v/>
      </c>
      <c r="B146">
        <f>IF(Nota!A146="","",Nota!C146)</f>
        <v/>
      </c>
      <c r="C146" s="5">
        <f>IF(Nota!A146="","",Nota!D146)</f>
        <v/>
      </c>
      <c r="D146" s="5">
        <f>IF(Nota!A146="","",SUMIFS(Recebimento!D:D,Recebimento!B:B,Nota!A146,Recebimento!C:C,Nota!C146))</f>
        <v/>
      </c>
      <c r="E146" s="6">
        <f>IF(Nota!A146="","",Nota!E146)</f>
        <v/>
      </c>
      <c r="F146" s="6">
        <f>IF(Nota!A146="","",IFERROR(INDEX(Contrato!C:C,MATCH(Nota!C146,Contrato!A:A,0)),"sem contrato"))</f>
        <v/>
      </c>
      <c r="G146">
        <f>IF(Nota!A146="","",COUNTIFS(Nota!A:A,Nota!A146,Nota!C:C,Nota!C146))</f>
        <v/>
      </c>
      <c r="H146">
        <f>IF(Nota!A146="","",IF(G146&gt;1,IF(SUMIFS(Nota!D:D,Nota!A:A,Nota!A146,Nota!C:C,Nota!C146)&gt;D146,"Cobrança em dobro (item repetido na nota)","Item repetido, quantidade bate"),IF(D146&lt;C146,"Quantidade que não chegou",IF(AND(ISNUMBER(F146),E146&gt;F146*(1+IFERROR(INDEX(Contrato!D:D,MATCH(B146,Contrato!A:A,0)),0)/100)),"Preço acima do contrato","OK"))))</f>
        <v/>
      </c>
      <c r="I146" s="6">
        <f>IF(OR(Nota!A146="",H146="OK",H146="Item repetido, quantidade bate"),"",IF(H146="Quantidade que não chegou",(C146-D146)*E146,IF(H146="Preço acima do contrato",(E146-F146)*C146,IF(AND(LEFT(H146,8)="Cobrança",COUNTIFS(Nota!A$2:A146,Nota!A146,Nota!C$2:C146,Nota!C146)=G146),(SUMIFS(Nota!D:D,Nota!A:A,Nota!A146,Nota!C:C,Nota!C146)-D146)*E146,0))))</f>
        <v/>
      </c>
      <c r="K146" s="6" t="n"/>
    </row>
    <row r="147">
      <c r="A147">
        <f>IF(Nota!A147="","",Nota!A147)</f>
        <v/>
      </c>
      <c r="B147">
        <f>IF(Nota!A147="","",Nota!C147)</f>
        <v/>
      </c>
      <c r="C147" s="5">
        <f>IF(Nota!A147="","",Nota!D147)</f>
        <v/>
      </c>
      <c r="D147" s="5">
        <f>IF(Nota!A147="","",SUMIFS(Recebimento!D:D,Recebimento!B:B,Nota!A147,Recebimento!C:C,Nota!C147))</f>
        <v/>
      </c>
      <c r="E147" s="6">
        <f>IF(Nota!A147="","",Nota!E147)</f>
        <v/>
      </c>
      <c r="F147" s="6">
        <f>IF(Nota!A147="","",IFERROR(INDEX(Contrato!C:C,MATCH(Nota!C147,Contrato!A:A,0)),"sem contrato"))</f>
        <v/>
      </c>
      <c r="G147">
        <f>IF(Nota!A147="","",COUNTIFS(Nota!A:A,Nota!A147,Nota!C:C,Nota!C147))</f>
        <v/>
      </c>
      <c r="H147">
        <f>IF(Nota!A147="","",IF(G147&gt;1,IF(SUMIFS(Nota!D:D,Nota!A:A,Nota!A147,Nota!C:C,Nota!C147)&gt;D147,"Cobrança em dobro (item repetido na nota)","Item repetido, quantidade bate"),IF(D147&lt;C147,"Quantidade que não chegou",IF(AND(ISNUMBER(F147),E147&gt;F147*(1+IFERROR(INDEX(Contrato!D:D,MATCH(B147,Contrato!A:A,0)),0)/100)),"Preço acima do contrato","OK"))))</f>
        <v/>
      </c>
      <c r="I147" s="6">
        <f>IF(OR(Nota!A147="",H147="OK",H147="Item repetido, quantidade bate"),"",IF(H147="Quantidade que não chegou",(C147-D147)*E147,IF(H147="Preço acima do contrato",(E147-F147)*C147,IF(AND(LEFT(H147,8)="Cobrança",COUNTIFS(Nota!A$2:A147,Nota!A147,Nota!C$2:C147,Nota!C147)=G147),(SUMIFS(Nota!D:D,Nota!A:A,Nota!A147,Nota!C:C,Nota!C147)-D147)*E147,0))))</f>
        <v/>
      </c>
      <c r="K147" s="6" t="n"/>
    </row>
    <row r="148">
      <c r="A148">
        <f>IF(Nota!A148="","",Nota!A148)</f>
        <v/>
      </c>
      <c r="B148">
        <f>IF(Nota!A148="","",Nota!C148)</f>
        <v/>
      </c>
      <c r="C148" s="5">
        <f>IF(Nota!A148="","",Nota!D148)</f>
        <v/>
      </c>
      <c r="D148" s="5">
        <f>IF(Nota!A148="","",SUMIFS(Recebimento!D:D,Recebimento!B:B,Nota!A148,Recebimento!C:C,Nota!C148))</f>
        <v/>
      </c>
      <c r="E148" s="6">
        <f>IF(Nota!A148="","",Nota!E148)</f>
        <v/>
      </c>
      <c r="F148" s="6">
        <f>IF(Nota!A148="","",IFERROR(INDEX(Contrato!C:C,MATCH(Nota!C148,Contrato!A:A,0)),"sem contrato"))</f>
        <v/>
      </c>
      <c r="G148">
        <f>IF(Nota!A148="","",COUNTIFS(Nota!A:A,Nota!A148,Nota!C:C,Nota!C148))</f>
        <v/>
      </c>
      <c r="H148">
        <f>IF(Nota!A148="","",IF(G148&gt;1,IF(SUMIFS(Nota!D:D,Nota!A:A,Nota!A148,Nota!C:C,Nota!C148)&gt;D148,"Cobrança em dobro (item repetido na nota)","Item repetido, quantidade bate"),IF(D148&lt;C148,"Quantidade que não chegou",IF(AND(ISNUMBER(F148),E148&gt;F148*(1+IFERROR(INDEX(Contrato!D:D,MATCH(B148,Contrato!A:A,0)),0)/100)),"Preço acima do contrato","OK"))))</f>
        <v/>
      </c>
      <c r="I148" s="6">
        <f>IF(OR(Nota!A148="",H148="OK",H148="Item repetido, quantidade bate"),"",IF(H148="Quantidade que não chegou",(C148-D148)*E148,IF(H148="Preço acima do contrato",(E148-F148)*C148,IF(AND(LEFT(H148,8)="Cobrança",COUNTIFS(Nota!A$2:A148,Nota!A148,Nota!C$2:C148,Nota!C148)=G148),(SUMIFS(Nota!D:D,Nota!A:A,Nota!A148,Nota!C:C,Nota!C148)-D148)*E148,0))))</f>
        <v/>
      </c>
      <c r="K148" s="6" t="n"/>
    </row>
    <row r="149">
      <c r="A149">
        <f>IF(Nota!A149="","",Nota!A149)</f>
        <v/>
      </c>
      <c r="B149">
        <f>IF(Nota!A149="","",Nota!C149)</f>
        <v/>
      </c>
      <c r="C149" s="5">
        <f>IF(Nota!A149="","",Nota!D149)</f>
        <v/>
      </c>
      <c r="D149" s="5">
        <f>IF(Nota!A149="","",SUMIFS(Recebimento!D:D,Recebimento!B:B,Nota!A149,Recebimento!C:C,Nota!C149))</f>
        <v/>
      </c>
      <c r="E149" s="6">
        <f>IF(Nota!A149="","",Nota!E149)</f>
        <v/>
      </c>
      <c r="F149" s="6">
        <f>IF(Nota!A149="","",IFERROR(INDEX(Contrato!C:C,MATCH(Nota!C149,Contrato!A:A,0)),"sem contrato"))</f>
        <v/>
      </c>
      <c r="G149">
        <f>IF(Nota!A149="","",COUNTIFS(Nota!A:A,Nota!A149,Nota!C:C,Nota!C149))</f>
        <v/>
      </c>
      <c r="H149">
        <f>IF(Nota!A149="","",IF(G149&gt;1,IF(SUMIFS(Nota!D:D,Nota!A:A,Nota!A149,Nota!C:C,Nota!C149)&gt;D149,"Cobrança em dobro (item repetido na nota)","Item repetido, quantidade bate"),IF(D149&lt;C149,"Quantidade que não chegou",IF(AND(ISNUMBER(F149),E149&gt;F149*(1+IFERROR(INDEX(Contrato!D:D,MATCH(B149,Contrato!A:A,0)),0)/100)),"Preço acima do contrato","OK"))))</f>
        <v/>
      </c>
      <c r="I149" s="6">
        <f>IF(OR(Nota!A149="",H149="OK",H149="Item repetido, quantidade bate"),"",IF(H149="Quantidade que não chegou",(C149-D149)*E149,IF(H149="Preço acima do contrato",(E149-F149)*C149,IF(AND(LEFT(H149,8)="Cobrança",COUNTIFS(Nota!A$2:A149,Nota!A149,Nota!C$2:C149,Nota!C149)=G149),(SUMIFS(Nota!D:D,Nota!A:A,Nota!A149,Nota!C:C,Nota!C149)-D149)*E149,0))))</f>
        <v/>
      </c>
      <c r="K149" s="6" t="n"/>
    </row>
    <row r="150">
      <c r="A150">
        <f>IF(Nota!A150="","",Nota!A150)</f>
        <v/>
      </c>
      <c r="B150">
        <f>IF(Nota!A150="","",Nota!C150)</f>
        <v/>
      </c>
      <c r="C150" s="5">
        <f>IF(Nota!A150="","",Nota!D150)</f>
        <v/>
      </c>
      <c r="D150" s="5">
        <f>IF(Nota!A150="","",SUMIFS(Recebimento!D:D,Recebimento!B:B,Nota!A150,Recebimento!C:C,Nota!C150))</f>
        <v/>
      </c>
      <c r="E150" s="6">
        <f>IF(Nota!A150="","",Nota!E150)</f>
        <v/>
      </c>
      <c r="F150" s="6">
        <f>IF(Nota!A150="","",IFERROR(INDEX(Contrato!C:C,MATCH(Nota!C150,Contrato!A:A,0)),"sem contrato"))</f>
        <v/>
      </c>
      <c r="G150">
        <f>IF(Nota!A150="","",COUNTIFS(Nota!A:A,Nota!A150,Nota!C:C,Nota!C150))</f>
        <v/>
      </c>
      <c r="H150">
        <f>IF(Nota!A150="","",IF(G150&gt;1,IF(SUMIFS(Nota!D:D,Nota!A:A,Nota!A150,Nota!C:C,Nota!C150)&gt;D150,"Cobrança em dobro (item repetido na nota)","Item repetido, quantidade bate"),IF(D150&lt;C150,"Quantidade que não chegou",IF(AND(ISNUMBER(F150),E150&gt;F150*(1+IFERROR(INDEX(Contrato!D:D,MATCH(B150,Contrato!A:A,0)),0)/100)),"Preço acima do contrato","OK"))))</f>
        <v/>
      </c>
      <c r="I150" s="6">
        <f>IF(OR(Nota!A150="",H150="OK",H150="Item repetido, quantidade bate"),"",IF(H150="Quantidade que não chegou",(C150-D150)*E150,IF(H150="Preço acima do contrato",(E150-F150)*C150,IF(AND(LEFT(H150,8)="Cobrança",COUNTIFS(Nota!A$2:A150,Nota!A150,Nota!C$2:C150,Nota!C150)=G150),(SUMIFS(Nota!D:D,Nota!A:A,Nota!A150,Nota!C:C,Nota!C150)-D150)*E150,0))))</f>
        <v/>
      </c>
      <c r="K150" s="6" t="n"/>
    </row>
    <row r="151">
      <c r="A151">
        <f>IF(Nota!A151="","",Nota!A151)</f>
        <v/>
      </c>
      <c r="B151">
        <f>IF(Nota!A151="","",Nota!C151)</f>
        <v/>
      </c>
      <c r="C151" s="5">
        <f>IF(Nota!A151="","",Nota!D151)</f>
        <v/>
      </c>
      <c r="D151" s="5">
        <f>IF(Nota!A151="","",SUMIFS(Recebimento!D:D,Recebimento!B:B,Nota!A151,Recebimento!C:C,Nota!C151))</f>
        <v/>
      </c>
      <c r="E151" s="6">
        <f>IF(Nota!A151="","",Nota!E151)</f>
        <v/>
      </c>
      <c r="F151" s="6">
        <f>IF(Nota!A151="","",IFERROR(INDEX(Contrato!C:C,MATCH(Nota!C151,Contrato!A:A,0)),"sem contrato"))</f>
        <v/>
      </c>
      <c r="G151">
        <f>IF(Nota!A151="","",COUNTIFS(Nota!A:A,Nota!A151,Nota!C:C,Nota!C151))</f>
        <v/>
      </c>
      <c r="H151">
        <f>IF(Nota!A151="","",IF(G151&gt;1,IF(SUMIFS(Nota!D:D,Nota!A:A,Nota!A151,Nota!C:C,Nota!C151)&gt;D151,"Cobrança em dobro (item repetido na nota)","Item repetido, quantidade bate"),IF(D151&lt;C151,"Quantidade que não chegou",IF(AND(ISNUMBER(F151),E151&gt;F151*(1+IFERROR(INDEX(Contrato!D:D,MATCH(B151,Contrato!A:A,0)),0)/100)),"Preço acima do contrato","OK"))))</f>
        <v/>
      </c>
      <c r="I151" s="6">
        <f>IF(OR(Nota!A151="",H151="OK",H151="Item repetido, quantidade bate"),"",IF(H151="Quantidade que não chegou",(C151-D151)*E151,IF(H151="Preço acima do contrato",(E151-F151)*C151,IF(AND(LEFT(H151,8)="Cobrança",COUNTIFS(Nota!A$2:A151,Nota!A151,Nota!C$2:C151,Nota!C151)=G151),(SUMIFS(Nota!D:D,Nota!A:A,Nota!A151,Nota!C:C,Nota!C151)-D151)*E151,0))))</f>
        <v/>
      </c>
      <c r="K151" s="6" t="n"/>
    </row>
    <row r="152">
      <c r="A152">
        <f>IF(Nota!A152="","",Nota!A152)</f>
        <v/>
      </c>
      <c r="B152">
        <f>IF(Nota!A152="","",Nota!C152)</f>
        <v/>
      </c>
      <c r="C152" s="5">
        <f>IF(Nota!A152="","",Nota!D152)</f>
        <v/>
      </c>
      <c r="D152" s="5">
        <f>IF(Nota!A152="","",SUMIFS(Recebimento!D:D,Recebimento!B:B,Nota!A152,Recebimento!C:C,Nota!C152))</f>
        <v/>
      </c>
      <c r="E152" s="6">
        <f>IF(Nota!A152="","",Nota!E152)</f>
        <v/>
      </c>
      <c r="F152" s="6">
        <f>IF(Nota!A152="","",IFERROR(INDEX(Contrato!C:C,MATCH(Nota!C152,Contrato!A:A,0)),"sem contrato"))</f>
        <v/>
      </c>
      <c r="G152">
        <f>IF(Nota!A152="","",COUNTIFS(Nota!A:A,Nota!A152,Nota!C:C,Nota!C152))</f>
        <v/>
      </c>
      <c r="H152">
        <f>IF(Nota!A152="","",IF(G152&gt;1,IF(SUMIFS(Nota!D:D,Nota!A:A,Nota!A152,Nota!C:C,Nota!C152)&gt;D152,"Cobrança em dobro (item repetido na nota)","Item repetido, quantidade bate"),IF(D152&lt;C152,"Quantidade que não chegou",IF(AND(ISNUMBER(F152),E152&gt;F152*(1+IFERROR(INDEX(Contrato!D:D,MATCH(B152,Contrato!A:A,0)),0)/100)),"Preço acima do contrato","OK"))))</f>
        <v/>
      </c>
      <c r="I152" s="6">
        <f>IF(OR(Nota!A152="",H152="OK",H152="Item repetido, quantidade bate"),"",IF(H152="Quantidade que não chegou",(C152-D152)*E152,IF(H152="Preço acima do contrato",(E152-F152)*C152,IF(AND(LEFT(H152,8)="Cobrança",COUNTIFS(Nota!A$2:A152,Nota!A152,Nota!C$2:C152,Nota!C152)=G152),(SUMIFS(Nota!D:D,Nota!A:A,Nota!A152,Nota!C:C,Nota!C152)-D152)*E152,0))))</f>
        <v/>
      </c>
      <c r="K152" s="6" t="n"/>
    </row>
    <row r="153">
      <c r="A153">
        <f>IF(Nota!A153="","",Nota!A153)</f>
        <v/>
      </c>
      <c r="B153">
        <f>IF(Nota!A153="","",Nota!C153)</f>
        <v/>
      </c>
      <c r="C153" s="5">
        <f>IF(Nota!A153="","",Nota!D153)</f>
        <v/>
      </c>
      <c r="D153" s="5">
        <f>IF(Nota!A153="","",SUMIFS(Recebimento!D:D,Recebimento!B:B,Nota!A153,Recebimento!C:C,Nota!C153))</f>
        <v/>
      </c>
      <c r="E153" s="6">
        <f>IF(Nota!A153="","",Nota!E153)</f>
        <v/>
      </c>
      <c r="F153" s="6">
        <f>IF(Nota!A153="","",IFERROR(INDEX(Contrato!C:C,MATCH(Nota!C153,Contrato!A:A,0)),"sem contrato"))</f>
        <v/>
      </c>
      <c r="G153">
        <f>IF(Nota!A153="","",COUNTIFS(Nota!A:A,Nota!A153,Nota!C:C,Nota!C153))</f>
        <v/>
      </c>
      <c r="H153">
        <f>IF(Nota!A153="","",IF(G153&gt;1,IF(SUMIFS(Nota!D:D,Nota!A:A,Nota!A153,Nota!C:C,Nota!C153)&gt;D153,"Cobrança em dobro (item repetido na nota)","Item repetido, quantidade bate"),IF(D153&lt;C153,"Quantidade que não chegou",IF(AND(ISNUMBER(F153),E153&gt;F153*(1+IFERROR(INDEX(Contrato!D:D,MATCH(B153,Contrato!A:A,0)),0)/100)),"Preço acima do contrato","OK"))))</f>
        <v/>
      </c>
      <c r="I153" s="6">
        <f>IF(OR(Nota!A153="",H153="OK",H153="Item repetido, quantidade bate"),"",IF(H153="Quantidade que não chegou",(C153-D153)*E153,IF(H153="Preço acima do contrato",(E153-F153)*C153,IF(AND(LEFT(H153,8)="Cobrança",COUNTIFS(Nota!A$2:A153,Nota!A153,Nota!C$2:C153,Nota!C153)=G153),(SUMIFS(Nota!D:D,Nota!A:A,Nota!A153,Nota!C:C,Nota!C153)-D153)*E153,0))))</f>
        <v/>
      </c>
      <c r="K153" s="6" t="n"/>
    </row>
    <row r="154">
      <c r="A154">
        <f>IF(Nota!A154="","",Nota!A154)</f>
        <v/>
      </c>
      <c r="B154">
        <f>IF(Nota!A154="","",Nota!C154)</f>
        <v/>
      </c>
      <c r="C154" s="5">
        <f>IF(Nota!A154="","",Nota!D154)</f>
        <v/>
      </c>
      <c r="D154" s="5">
        <f>IF(Nota!A154="","",SUMIFS(Recebimento!D:D,Recebimento!B:B,Nota!A154,Recebimento!C:C,Nota!C154))</f>
        <v/>
      </c>
      <c r="E154" s="6">
        <f>IF(Nota!A154="","",Nota!E154)</f>
        <v/>
      </c>
      <c r="F154" s="6">
        <f>IF(Nota!A154="","",IFERROR(INDEX(Contrato!C:C,MATCH(Nota!C154,Contrato!A:A,0)),"sem contrato"))</f>
        <v/>
      </c>
      <c r="G154">
        <f>IF(Nota!A154="","",COUNTIFS(Nota!A:A,Nota!A154,Nota!C:C,Nota!C154))</f>
        <v/>
      </c>
      <c r="H154">
        <f>IF(Nota!A154="","",IF(G154&gt;1,IF(SUMIFS(Nota!D:D,Nota!A:A,Nota!A154,Nota!C:C,Nota!C154)&gt;D154,"Cobrança em dobro (item repetido na nota)","Item repetido, quantidade bate"),IF(D154&lt;C154,"Quantidade que não chegou",IF(AND(ISNUMBER(F154),E154&gt;F154*(1+IFERROR(INDEX(Contrato!D:D,MATCH(B154,Contrato!A:A,0)),0)/100)),"Preço acima do contrato","OK"))))</f>
        <v/>
      </c>
      <c r="I154" s="6">
        <f>IF(OR(Nota!A154="",H154="OK",H154="Item repetido, quantidade bate"),"",IF(H154="Quantidade que não chegou",(C154-D154)*E154,IF(H154="Preço acima do contrato",(E154-F154)*C154,IF(AND(LEFT(H154,8)="Cobrança",COUNTIFS(Nota!A$2:A154,Nota!A154,Nota!C$2:C154,Nota!C154)=G154),(SUMIFS(Nota!D:D,Nota!A:A,Nota!A154,Nota!C:C,Nota!C154)-D154)*E154,0))))</f>
        <v/>
      </c>
      <c r="K154" s="6" t="n"/>
    </row>
    <row r="155">
      <c r="A155">
        <f>IF(Nota!A155="","",Nota!A155)</f>
        <v/>
      </c>
      <c r="B155">
        <f>IF(Nota!A155="","",Nota!C155)</f>
        <v/>
      </c>
      <c r="C155" s="5">
        <f>IF(Nota!A155="","",Nota!D155)</f>
        <v/>
      </c>
      <c r="D155" s="5">
        <f>IF(Nota!A155="","",SUMIFS(Recebimento!D:D,Recebimento!B:B,Nota!A155,Recebimento!C:C,Nota!C155))</f>
        <v/>
      </c>
      <c r="E155" s="6">
        <f>IF(Nota!A155="","",Nota!E155)</f>
        <v/>
      </c>
      <c r="F155" s="6">
        <f>IF(Nota!A155="","",IFERROR(INDEX(Contrato!C:C,MATCH(Nota!C155,Contrato!A:A,0)),"sem contrato"))</f>
        <v/>
      </c>
      <c r="G155">
        <f>IF(Nota!A155="","",COUNTIFS(Nota!A:A,Nota!A155,Nota!C:C,Nota!C155))</f>
        <v/>
      </c>
      <c r="H155">
        <f>IF(Nota!A155="","",IF(G155&gt;1,IF(SUMIFS(Nota!D:D,Nota!A:A,Nota!A155,Nota!C:C,Nota!C155)&gt;D155,"Cobrança em dobro (item repetido na nota)","Item repetido, quantidade bate"),IF(D155&lt;C155,"Quantidade que não chegou",IF(AND(ISNUMBER(F155),E155&gt;F155*(1+IFERROR(INDEX(Contrato!D:D,MATCH(B155,Contrato!A:A,0)),0)/100)),"Preço acima do contrato","OK"))))</f>
        <v/>
      </c>
      <c r="I155" s="6">
        <f>IF(OR(Nota!A155="",H155="OK",H155="Item repetido, quantidade bate"),"",IF(H155="Quantidade que não chegou",(C155-D155)*E155,IF(H155="Preço acima do contrato",(E155-F155)*C155,IF(AND(LEFT(H155,8)="Cobrança",COUNTIFS(Nota!A$2:A155,Nota!A155,Nota!C$2:C155,Nota!C155)=G155),(SUMIFS(Nota!D:D,Nota!A:A,Nota!A155,Nota!C:C,Nota!C155)-D155)*E155,0))))</f>
        <v/>
      </c>
      <c r="K155" s="6" t="n"/>
    </row>
    <row r="156">
      <c r="A156">
        <f>IF(Nota!A156="","",Nota!A156)</f>
        <v/>
      </c>
      <c r="B156">
        <f>IF(Nota!A156="","",Nota!C156)</f>
        <v/>
      </c>
      <c r="C156" s="5">
        <f>IF(Nota!A156="","",Nota!D156)</f>
        <v/>
      </c>
      <c r="D156" s="5">
        <f>IF(Nota!A156="","",SUMIFS(Recebimento!D:D,Recebimento!B:B,Nota!A156,Recebimento!C:C,Nota!C156))</f>
        <v/>
      </c>
      <c r="E156" s="6">
        <f>IF(Nota!A156="","",Nota!E156)</f>
        <v/>
      </c>
      <c r="F156" s="6">
        <f>IF(Nota!A156="","",IFERROR(INDEX(Contrato!C:C,MATCH(Nota!C156,Contrato!A:A,0)),"sem contrato"))</f>
        <v/>
      </c>
      <c r="G156">
        <f>IF(Nota!A156="","",COUNTIFS(Nota!A:A,Nota!A156,Nota!C:C,Nota!C156))</f>
        <v/>
      </c>
      <c r="H156">
        <f>IF(Nota!A156="","",IF(G156&gt;1,IF(SUMIFS(Nota!D:D,Nota!A:A,Nota!A156,Nota!C:C,Nota!C156)&gt;D156,"Cobrança em dobro (item repetido na nota)","Item repetido, quantidade bate"),IF(D156&lt;C156,"Quantidade que não chegou",IF(AND(ISNUMBER(F156),E156&gt;F156*(1+IFERROR(INDEX(Contrato!D:D,MATCH(B156,Contrato!A:A,0)),0)/100)),"Preço acima do contrato","OK"))))</f>
        <v/>
      </c>
      <c r="I156" s="6">
        <f>IF(OR(Nota!A156="",H156="OK",H156="Item repetido, quantidade bate"),"",IF(H156="Quantidade que não chegou",(C156-D156)*E156,IF(H156="Preço acima do contrato",(E156-F156)*C156,IF(AND(LEFT(H156,8)="Cobrança",COUNTIFS(Nota!A$2:A156,Nota!A156,Nota!C$2:C156,Nota!C156)=G156),(SUMIFS(Nota!D:D,Nota!A:A,Nota!A156,Nota!C:C,Nota!C156)-D156)*E156,0))))</f>
        <v/>
      </c>
      <c r="K156" s="6" t="n"/>
    </row>
    <row r="157">
      <c r="A157">
        <f>IF(Nota!A157="","",Nota!A157)</f>
        <v/>
      </c>
      <c r="B157">
        <f>IF(Nota!A157="","",Nota!C157)</f>
        <v/>
      </c>
      <c r="C157" s="5">
        <f>IF(Nota!A157="","",Nota!D157)</f>
        <v/>
      </c>
      <c r="D157" s="5">
        <f>IF(Nota!A157="","",SUMIFS(Recebimento!D:D,Recebimento!B:B,Nota!A157,Recebimento!C:C,Nota!C157))</f>
        <v/>
      </c>
      <c r="E157" s="6">
        <f>IF(Nota!A157="","",Nota!E157)</f>
        <v/>
      </c>
      <c r="F157" s="6">
        <f>IF(Nota!A157="","",IFERROR(INDEX(Contrato!C:C,MATCH(Nota!C157,Contrato!A:A,0)),"sem contrato"))</f>
        <v/>
      </c>
      <c r="G157">
        <f>IF(Nota!A157="","",COUNTIFS(Nota!A:A,Nota!A157,Nota!C:C,Nota!C157))</f>
        <v/>
      </c>
      <c r="H157">
        <f>IF(Nota!A157="","",IF(G157&gt;1,IF(SUMIFS(Nota!D:D,Nota!A:A,Nota!A157,Nota!C:C,Nota!C157)&gt;D157,"Cobrança em dobro (item repetido na nota)","Item repetido, quantidade bate"),IF(D157&lt;C157,"Quantidade que não chegou",IF(AND(ISNUMBER(F157),E157&gt;F157*(1+IFERROR(INDEX(Contrato!D:D,MATCH(B157,Contrato!A:A,0)),0)/100)),"Preço acima do contrato","OK"))))</f>
        <v/>
      </c>
      <c r="I157" s="6">
        <f>IF(OR(Nota!A157="",H157="OK",H157="Item repetido, quantidade bate"),"",IF(H157="Quantidade que não chegou",(C157-D157)*E157,IF(H157="Preço acima do contrato",(E157-F157)*C157,IF(AND(LEFT(H157,8)="Cobrança",COUNTIFS(Nota!A$2:A157,Nota!A157,Nota!C$2:C157,Nota!C157)=G157),(SUMIFS(Nota!D:D,Nota!A:A,Nota!A157,Nota!C:C,Nota!C157)-D157)*E157,0))))</f>
        <v/>
      </c>
      <c r="K157" s="6" t="n"/>
    </row>
    <row r="158">
      <c r="A158">
        <f>IF(Nota!A158="","",Nota!A158)</f>
        <v/>
      </c>
      <c r="B158">
        <f>IF(Nota!A158="","",Nota!C158)</f>
        <v/>
      </c>
      <c r="C158" s="5">
        <f>IF(Nota!A158="","",Nota!D158)</f>
        <v/>
      </c>
      <c r="D158" s="5">
        <f>IF(Nota!A158="","",SUMIFS(Recebimento!D:D,Recebimento!B:B,Nota!A158,Recebimento!C:C,Nota!C158))</f>
        <v/>
      </c>
      <c r="E158" s="6">
        <f>IF(Nota!A158="","",Nota!E158)</f>
        <v/>
      </c>
      <c r="F158" s="6">
        <f>IF(Nota!A158="","",IFERROR(INDEX(Contrato!C:C,MATCH(Nota!C158,Contrato!A:A,0)),"sem contrato"))</f>
        <v/>
      </c>
      <c r="G158">
        <f>IF(Nota!A158="","",COUNTIFS(Nota!A:A,Nota!A158,Nota!C:C,Nota!C158))</f>
        <v/>
      </c>
      <c r="H158">
        <f>IF(Nota!A158="","",IF(G158&gt;1,IF(SUMIFS(Nota!D:D,Nota!A:A,Nota!A158,Nota!C:C,Nota!C158)&gt;D158,"Cobrança em dobro (item repetido na nota)","Item repetido, quantidade bate"),IF(D158&lt;C158,"Quantidade que não chegou",IF(AND(ISNUMBER(F158),E158&gt;F158*(1+IFERROR(INDEX(Contrato!D:D,MATCH(B158,Contrato!A:A,0)),0)/100)),"Preço acima do contrato","OK"))))</f>
        <v/>
      </c>
      <c r="I158" s="6">
        <f>IF(OR(Nota!A158="",H158="OK",H158="Item repetido, quantidade bate"),"",IF(H158="Quantidade que não chegou",(C158-D158)*E158,IF(H158="Preço acima do contrato",(E158-F158)*C158,IF(AND(LEFT(H158,8)="Cobrança",COUNTIFS(Nota!A$2:A158,Nota!A158,Nota!C$2:C158,Nota!C158)=G158),(SUMIFS(Nota!D:D,Nota!A:A,Nota!A158,Nota!C:C,Nota!C158)-D158)*E158,0))))</f>
        <v/>
      </c>
      <c r="K158" s="6" t="n"/>
    </row>
    <row r="159">
      <c r="A159">
        <f>IF(Nota!A159="","",Nota!A159)</f>
        <v/>
      </c>
      <c r="B159">
        <f>IF(Nota!A159="","",Nota!C159)</f>
        <v/>
      </c>
      <c r="C159" s="5">
        <f>IF(Nota!A159="","",Nota!D159)</f>
        <v/>
      </c>
      <c r="D159" s="5">
        <f>IF(Nota!A159="","",SUMIFS(Recebimento!D:D,Recebimento!B:B,Nota!A159,Recebimento!C:C,Nota!C159))</f>
        <v/>
      </c>
      <c r="E159" s="6">
        <f>IF(Nota!A159="","",Nota!E159)</f>
        <v/>
      </c>
      <c r="F159" s="6">
        <f>IF(Nota!A159="","",IFERROR(INDEX(Contrato!C:C,MATCH(Nota!C159,Contrato!A:A,0)),"sem contrato"))</f>
        <v/>
      </c>
      <c r="G159">
        <f>IF(Nota!A159="","",COUNTIFS(Nota!A:A,Nota!A159,Nota!C:C,Nota!C159))</f>
        <v/>
      </c>
      <c r="H159">
        <f>IF(Nota!A159="","",IF(G159&gt;1,IF(SUMIFS(Nota!D:D,Nota!A:A,Nota!A159,Nota!C:C,Nota!C159)&gt;D159,"Cobrança em dobro (item repetido na nota)","Item repetido, quantidade bate"),IF(D159&lt;C159,"Quantidade que não chegou",IF(AND(ISNUMBER(F159),E159&gt;F159*(1+IFERROR(INDEX(Contrato!D:D,MATCH(B159,Contrato!A:A,0)),0)/100)),"Preço acima do contrato","OK"))))</f>
        <v/>
      </c>
      <c r="I159" s="6">
        <f>IF(OR(Nota!A159="",H159="OK",H159="Item repetido, quantidade bate"),"",IF(H159="Quantidade que não chegou",(C159-D159)*E159,IF(H159="Preço acima do contrato",(E159-F159)*C159,IF(AND(LEFT(H159,8)="Cobrança",COUNTIFS(Nota!A$2:A159,Nota!A159,Nota!C$2:C159,Nota!C159)=G159),(SUMIFS(Nota!D:D,Nota!A:A,Nota!A159,Nota!C:C,Nota!C159)-D159)*E159,0))))</f>
        <v/>
      </c>
      <c r="K159" s="6" t="n"/>
    </row>
    <row r="160">
      <c r="A160">
        <f>IF(Nota!A160="","",Nota!A160)</f>
        <v/>
      </c>
      <c r="B160">
        <f>IF(Nota!A160="","",Nota!C160)</f>
        <v/>
      </c>
      <c r="C160" s="5">
        <f>IF(Nota!A160="","",Nota!D160)</f>
        <v/>
      </c>
      <c r="D160" s="5">
        <f>IF(Nota!A160="","",SUMIFS(Recebimento!D:D,Recebimento!B:B,Nota!A160,Recebimento!C:C,Nota!C160))</f>
        <v/>
      </c>
      <c r="E160" s="6">
        <f>IF(Nota!A160="","",Nota!E160)</f>
        <v/>
      </c>
      <c r="F160" s="6">
        <f>IF(Nota!A160="","",IFERROR(INDEX(Contrato!C:C,MATCH(Nota!C160,Contrato!A:A,0)),"sem contrato"))</f>
        <v/>
      </c>
      <c r="G160">
        <f>IF(Nota!A160="","",COUNTIFS(Nota!A:A,Nota!A160,Nota!C:C,Nota!C160))</f>
        <v/>
      </c>
      <c r="H160">
        <f>IF(Nota!A160="","",IF(G160&gt;1,IF(SUMIFS(Nota!D:D,Nota!A:A,Nota!A160,Nota!C:C,Nota!C160)&gt;D160,"Cobrança em dobro (item repetido na nota)","Item repetido, quantidade bate"),IF(D160&lt;C160,"Quantidade que não chegou",IF(AND(ISNUMBER(F160),E160&gt;F160*(1+IFERROR(INDEX(Contrato!D:D,MATCH(B160,Contrato!A:A,0)),0)/100)),"Preço acima do contrato","OK"))))</f>
        <v/>
      </c>
      <c r="I160" s="6">
        <f>IF(OR(Nota!A160="",H160="OK",H160="Item repetido, quantidade bate"),"",IF(H160="Quantidade que não chegou",(C160-D160)*E160,IF(H160="Preço acima do contrato",(E160-F160)*C160,IF(AND(LEFT(H160,8)="Cobrança",COUNTIFS(Nota!A$2:A160,Nota!A160,Nota!C$2:C160,Nota!C160)=G160),(SUMIFS(Nota!D:D,Nota!A:A,Nota!A160,Nota!C:C,Nota!C160)-D160)*E160,0))))</f>
        <v/>
      </c>
      <c r="K160" s="6" t="n"/>
    </row>
    <row r="161">
      <c r="A161">
        <f>IF(Nota!A161="","",Nota!A161)</f>
        <v/>
      </c>
      <c r="B161">
        <f>IF(Nota!A161="","",Nota!C161)</f>
        <v/>
      </c>
      <c r="C161" s="5">
        <f>IF(Nota!A161="","",Nota!D161)</f>
        <v/>
      </c>
      <c r="D161" s="5">
        <f>IF(Nota!A161="","",SUMIFS(Recebimento!D:D,Recebimento!B:B,Nota!A161,Recebimento!C:C,Nota!C161))</f>
        <v/>
      </c>
      <c r="E161" s="6">
        <f>IF(Nota!A161="","",Nota!E161)</f>
        <v/>
      </c>
      <c r="F161" s="6">
        <f>IF(Nota!A161="","",IFERROR(INDEX(Contrato!C:C,MATCH(Nota!C161,Contrato!A:A,0)),"sem contrato"))</f>
        <v/>
      </c>
      <c r="G161">
        <f>IF(Nota!A161="","",COUNTIFS(Nota!A:A,Nota!A161,Nota!C:C,Nota!C161))</f>
        <v/>
      </c>
      <c r="H161">
        <f>IF(Nota!A161="","",IF(G161&gt;1,IF(SUMIFS(Nota!D:D,Nota!A:A,Nota!A161,Nota!C:C,Nota!C161)&gt;D161,"Cobrança em dobro (item repetido na nota)","Item repetido, quantidade bate"),IF(D161&lt;C161,"Quantidade que não chegou",IF(AND(ISNUMBER(F161),E161&gt;F161*(1+IFERROR(INDEX(Contrato!D:D,MATCH(B161,Contrato!A:A,0)),0)/100)),"Preço acima do contrato","OK"))))</f>
        <v/>
      </c>
      <c r="I161" s="6">
        <f>IF(OR(Nota!A161="",H161="OK",H161="Item repetido, quantidade bate"),"",IF(H161="Quantidade que não chegou",(C161-D161)*E161,IF(H161="Preço acima do contrato",(E161-F161)*C161,IF(AND(LEFT(H161,8)="Cobrança",COUNTIFS(Nota!A$2:A161,Nota!A161,Nota!C$2:C161,Nota!C161)=G161),(SUMIFS(Nota!D:D,Nota!A:A,Nota!A161,Nota!C:C,Nota!C161)-D161)*E161,0))))</f>
        <v/>
      </c>
      <c r="K161" s="6" t="n"/>
    </row>
    <row r="162">
      <c r="A162">
        <f>IF(Nota!A162="","",Nota!A162)</f>
        <v/>
      </c>
      <c r="B162">
        <f>IF(Nota!A162="","",Nota!C162)</f>
        <v/>
      </c>
      <c r="C162" s="5">
        <f>IF(Nota!A162="","",Nota!D162)</f>
        <v/>
      </c>
      <c r="D162" s="5">
        <f>IF(Nota!A162="","",SUMIFS(Recebimento!D:D,Recebimento!B:B,Nota!A162,Recebimento!C:C,Nota!C162))</f>
        <v/>
      </c>
      <c r="E162" s="6">
        <f>IF(Nota!A162="","",Nota!E162)</f>
        <v/>
      </c>
      <c r="F162" s="6">
        <f>IF(Nota!A162="","",IFERROR(INDEX(Contrato!C:C,MATCH(Nota!C162,Contrato!A:A,0)),"sem contrato"))</f>
        <v/>
      </c>
      <c r="G162">
        <f>IF(Nota!A162="","",COUNTIFS(Nota!A:A,Nota!A162,Nota!C:C,Nota!C162))</f>
        <v/>
      </c>
      <c r="H162">
        <f>IF(Nota!A162="","",IF(G162&gt;1,IF(SUMIFS(Nota!D:D,Nota!A:A,Nota!A162,Nota!C:C,Nota!C162)&gt;D162,"Cobrança em dobro (item repetido na nota)","Item repetido, quantidade bate"),IF(D162&lt;C162,"Quantidade que não chegou",IF(AND(ISNUMBER(F162),E162&gt;F162*(1+IFERROR(INDEX(Contrato!D:D,MATCH(B162,Contrato!A:A,0)),0)/100)),"Preço acima do contrato","OK"))))</f>
        <v/>
      </c>
      <c r="I162" s="6">
        <f>IF(OR(Nota!A162="",H162="OK",H162="Item repetido, quantidade bate"),"",IF(H162="Quantidade que não chegou",(C162-D162)*E162,IF(H162="Preço acima do contrato",(E162-F162)*C162,IF(AND(LEFT(H162,8)="Cobrança",COUNTIFS(Nota!A$2:A162,Nota!A162,Nota!C$2:C162,Nota!C162)=G162),(SUMIFS(Nota!D:D,Nota!A:A,Nota!A162,Nota!C:C,Nota!C162)-D162)*E162,0))))</f>
        <v/>
      </c>
      <c r="K162" s="6" t="n"/>
    </row>
    <row r="163">
      <c r="A163">
        <f>IF(Nota!A163="","",Nota!A163)</f>
        <v/>
      </c>
      <c r="B163">
        <f>IF(Nota!A163="","",Nota!C163)</f>
        <v/>
      </c>
      <c r="C163" s="5">
        <f>IF(Nota!A163="","",Nota!D163)</f>
        <v/>
      </c>
      <c r="D163" s="5">
        <f>IF(Nota!A163="","",SUMIFS(Recebimento!D:D,Recebimento!B:B,Nota!A163,Recebimento!C:C,Nota!C163))</f>
        <v/>
      </c>
      <c r="E163" s="6">
        <f>IF(Nota!A163="","",Nota!E163)</f>
        <v/>
      </c>
      <c r="F163" s="6">
        <f>IF(Nota!A163="","",IFERROR(INDEX(Contrato!C:C,MATCH(Nota!C163,Contrato!A:A,0)),"sem contrato"))</f>
        <v/>
      </c>
      <c r="G163">
        <f>IF(Nota!A163="","",COUNTIFS(Nota!A:A,Nota!A163,Nota!C:C,Nota!C163))</f>
        <v/>
      </c>
      <c r="H163">
        <f>IF(Nota!A163="","",IF(G163&gt;1,IF(SUMIFS(Nota!D:D,Nota!A:A,Nota!A163,Nota!C:C,Nota!C163)&gt;D163,"Cobrança em dobro (item repetido na nota)","Item repetido, quantidade bate"),IF(D163&lt;C163,"Quantidade que não chegou",IF(AND(ISNUMBER(F163),E163&gt;F163*(1+IFERROR(INDEX(Contrato!D:D,MATCH(B163,Contrato!A:A,0)),0)/100)),"Preço acima do contrato","OK"))))</f>
        <v/>
      </c>
      <c r="I163" s="6">
        <f>IF(OR(Nota!A163="",H163="OK",H163="Item repetido, quantidade bate"),"",IF(H163="Quantidade que não chegou",(C163-D163)*E163,IF(H163="Preço acima do contrato",(E163-F163)*C163,IF(AND(LEFT(H163,8)="Cobrança",COUNTIFS(Nota!A$2:A163,Nota!A163,Nota!C$2:C163,Nota!C163)=G163),(SUMIFS(Nota!D:D,Nota!A:A,Nota!A163,Nota!C:C,Nota!C163)-D163)*E163,0))))</f>
        <v/>
      </c>
      <c r="K163" s="6" t="n"/>
    </row>
    <row r="164">
      <c r="A164">
        <f>IF(Nota!A164="","",Nota!A164)</f>
        <v/>
      </c>
      <c r="B164">
        <f>IF(Nota!A164="","",Nota!C164)</f>
        <v/>
      </c>
      <c r="C164" s="5">
        <f>IF(Nota!A164="","",Nota!D164)</f>
        <v/>
      </c>
      <c r="D164" s="5">
        <f>IF(Nota!A164="","",SUMIFS(Recebimento!D:D,Recebimento!B:B,Nota!A164,Recebimento!C:C,Nota!C164))</f>
        <v/>
      </c>
      <c r="E164" s="6">
        <f>IF(Nota!A164="","",Nota!E164)</f>
        <v/>
      </c>
      <c r="F164" s="6">
        <f>IF(Nota!A164="","",IFERROR(INDEX(Contrato!C:C,MATCH(Nota!C164,Contrato!A:A,0)),"sem contrato"))</f>
        <v/>
      </c>
      <c r="G164">
        <f>IF(Nota!A164="","",COUNTIFS(Nota!A:A,Nota!A164,Nota!C:C,Nota!C164))</f>
        <v/>
      </c>
      <c r="H164">
        <f>IF(Nota!A164="","",IF(G164&gt;1,IF(SUMIFS(Nota!D:D,Nota!A:A,Nota!A164,Nota!C:C,Nota!C164)&gt;D164,"Cobrança em dobro (item repetido na nota)","Item repetido, quantidade bate"),IF(D164&lt;C164,"Quantidade que não chegou",IF(AND(ISNUMBER(F164),E164&gt;F164*(1+IFERROR(INDEX(Contrato!D:D,MATCH(B164,Contrato!A:A,0)),0)/100)),"Preço acima do contrato","OK"))))</f>
        <v/>
      </c>
      <c r="I164" s="6">
        <f>IF(OR(Nota!A164="",H164="OK",H164="Item repetido, quantidade bate"),"",IF(H164="Quantidade que não chegou",(C164-D164)*E164,IF(H164="Preço acima do contrato",(E164-F164)*C164,IF(AND(LEFT(H164,8)="Cobrança",COUNTIFS(Nota!A$2:A164,Nota!A164,Nota!C$2:C164,Nota!C164)=G164),(SUMIFS(Nota!D:D,Nota!A:A,Nota!A164,Nota!C:C,Nota!C164)-D164)*E164,0))))</f>
        <v/>
      </c>
      <c r="K164" s="6" t="n"/>
    </row>
    <row r="165">
      <c r="A165">
        <f>IF(Nota!A165="","",Nota!A165)</f>
        <v/>
      </c>
      <c r="B165">
        <f>IF(Nota!A165="","",Nota!C165)</f>
        <v/>
      </c>
      <c r="C165" s="5">
        <f>IF(Nota!A165="","",Nota!D165)</f>
        <v/>
      </c>
      <c r="D165" s="5">
        <f>IF(Nota!A165="","",SUMIFS(Recebimento!D:D,Recebimento!B:B,Nota!A165,Recebimento!C:C,Nota!C165))</f>
        <v/>
      </c>
      <c r="E165" s="6">
        <f>IF(Nota!A165="","",Nota!E165)</f>
        <v/>
      </c>
      <c r="F165" s="6">
        <f>IF(Nota!A165="","",IFERROR(INDEX(Contrato!C:C,MATCH(Nota!C165,Contrato!A:A,0)),"sem contrato"))</f>
        <v/>
      </c>
      <c r="G165">
        <f>IF(Nota!A165="","",COUNTIFS(Nota!A:A,Nota!A165,Nota!C:C,Nota!C165))</f>
        <v/>
      </c>
      <c r="H165">
        <f>IF(Nota!A165="","",IF(G165&gt;1,IF(SUMIFS(Nota!D:D,Nota!A:A,Nota!A165,Nota!C:C,Nota!C165)&gt;D165,"Cobrança em dobro (item repetido na nota)","Item repetido, quantidade bate"),IF(D165&lt;C165,"Quantidade que não chegou",IF(AND(ISNUMBER(F165),E165&gt;F165*(1+IFERROR(INDEX(Contrato!D:D,MATCH(B165,Contrato!A:A,0)),0)/100)),"Preço acima do contrato","OK"))))</f>
        <v/>
      </c>
      <c r="I165" s="6">
        <f>IF(OR(Nota!A165="",H165="OK",H165="Item repetido, quantidade bate"),"",IF(H165="Quantidade que não chegou",(C165-D165)*E165,IF(H165="Preço acima do contrato",(E165-F165)*C165,IF(AND(LEFT(H165,8)="Cobrança",COUNTIFS(Nota!A$2:A165,Nota!A165,Nota!C$2:C165,Nota!C165)=G165),(SUMIFS(Nota!D:D,Nota!A:A,Nota!A165,Nota!C:C,Nota!C165)-D165)*E165,0))))</f>
        <v/>
      </c>
      <c r="K165" s="6" t="n"/>
    </row>
    <row r="166">
      <c r="A166">
        <f>IF(Nota!A166="","",Nota!A166)</f>
        <v/>
      </c>
      <c r="B166">
        <f>IF(Nota!A166="","",Nota!C166)</f>
        <v/>
      </c>
      <c r="C166" s="5">
        <f>IF(Nota!A166="","",Nota!D166)</f>
        <v/>
      </c>
      <c r="D166" s="5">
        <f>IF(Nota!A166="","",SUMIFS(Recebimento!D:D,Recebimento!B:B,Nota!A166,Recebimento!C:C,Nota!C166))</f>
        <v/>
      </c>
      <c r="E166" s="6">
        <f>IF(Nota!A166="","",Nota!E166)</f>
        <v/>
      </c>
      <c r="F166" s="6">
        <f>IF(Nota!A166="","",IFERROR(INDEX(Contrato!C:C,MATCH(Nota!C166,Contrato!A:A,0)),"sem contrato"))</f>
        <v/>
      </c>
      <c r="G166">
        <f>IF(Nota!A166="","",COUNTIFS(Nota!A:A,Nota!A166,Nota!C:C,Nota!C166))</f>
        <v/>
      </c>
      <c r="H166">
        <f>IF(Nota!A166="","",IF(G166&gt;1,IF(SUMIFS(Nota!D:D,Nota!A:A,Nota!A166,Nota!C:C,Nota!C166)&gt;D166,"Cobrança em dobro (item repetido na nota)","Item repetido, quantidade bate"),IF(D166&lt;C166,"Quantidade que não chegou",IF(AND(ISNUMBER(F166),E166&gt;F166*(1+IFERROR(INDEX(Contrato!D:D,MATCH(B166,Contrato!A:A,0)),0)/100)),"Preço acima do contrato","OK"))))</f>
        <v/>
      </c>
      <c r="I166" s="6">
        <f>IF(OR(Nota!A166="",H166="OK",H166="Item repetido, quantidade bate"),"",IF(H166="Quantidade que não chegou",(C166-D166)*E166,IF(H166="Preço acima do contrato",(E166-F166)*C166,IF(AND(LEFT(H166,8)="Cobrança",COUNTIFS(Nota!A$2:A166,Nota!A166,Nota!C$2:C166,Nota!C166)=G166),(SUMIFS(Nota!D:D,Nota!A:A,Nota!A166,Nota!C:C,Nota!C166)-D166)*E166,0))))</f>
        <v/>
      </c>
      <c r="K166" s="6" t="n"/>
    </row>
    <row r="167">
      <c r="A167">
        <f>IF(Nota!A167="","",Nota!A167)</f>
        <v/>
      </c>
      <c r="B167">
        <f>IF(Nota!A167="","",Nota!C167)</f>
        <v/>
      </c>
      <c r="C167" s="5">
        <f>IF(Nota!A167="","",Nota!D167)</f>
        <v/>
      </c>
      <c r="D167" s="5">
        <f>IF(Nota!A167="","",SUMIFS(Recebimento!D:D,Recebimento!B:B,Nota!A167,Recebimento!C:C,Nota!C167))</f>
        <v/>
      </c>
      <c r="E167" s="6">
        <f>IF(Nota!A167="","",Nota!E167)</f>
        <v/>
      </c>
      <c r="F167" s="6">
        <f>IF(Nota!A167="","",IFERROR(INDEX(Contrato!C:C,MATCH(Nota!C167,Contrato!A:A,0)),"sem contrato"))</f>
        <v/>
      </c>
      <c r="G167">
        <f>IF(Nota!A167="","",COUNTIFS(Nota!A:A,Nota!A167,Nota!C:C,Nota!C167))</f>
        <v/>
      </c>
      <c r="H167">
        <f>IF(Nota!A167="","",IF(G167&gt;1,IF(SUMIFS(Nota!D:D,Nota!A:A,Nota!A167,Nota!C:C,Nota!C167)&gt;D167,"Cobrança em dobro (item repetido na nota)","Item repetido, quantidade bate"),IF(D167&lt;C167,"Quantidade que não chegou",IF(AND(ISNUMBER(F167),E167&gt;F167*(1+IFERROR(INDEX(Contrato!D:D,MATCH(B167,Contrato!A:A,0)),0)/100)),"Preço acima do contrato","OK"))))</f>
        <v/>
      </c>
      <c r="I167" s="6">
        <f>IF(OR(Nota!A167="",H167="OK",H167="Item repetido, quantidade bate"),"",IF(H167="Quantidade que não chegou",(C167-D167)*E167,IF(H167="Preço acima do contrato",(E167-F167)*C167,IF(AND(LEFT(H167,8)="Cobrança",COUNTIFS(Nota!A$2:A167,Nota!A167,Nota!C$2:C167,Nota!C167)=G167),(SUMIFS(Nota!D:D,Nota!A:A,Nota!A167,Nota!C:C,Nota!C167)-D167)*E167,0))))</f>
        <v/>
      </c>
      <c r="K167" s="6" t="n"/>
    </row>
    <row r="168">
      <c r="A168">
        <f>IF(Nota!A168="","",Nota!A168)</f>
        <v/>
      </c>
      <c r="B168">
        <f>IF(Nota!A168="","",Nota!C168)</f>
        <v/>
      </c>
      <c r="C168" s="5">
        <f>IF(Nota!A168="","",Nota!D168)</f>
        <v/>
      </c>
      <c r="D168" s="5">
        <f>IF(Nota!A168="","",SUMIFS(Recebimento!D:D,Recebimento!B:B,Nota!A168,Recebimento!C:C,Nota!C168))</f>
        <v/>
      </c>
      <c r="E168" s="6">
        <f>IF(Nota!A168="","",Nota!E168)</f>
        <v/>
      </c>
      <c r="F168" s="6">
        <f>IF(Nota!A168="","",IFERROR(INDEX(Contrato!C:C,MATCH(Nota!C168,Contrato!A:A,0)),"sem contrato"))</f>
        <v/>
      </c>
      <c r="G168">
        <f>IF(Nota!A168="","",COUNTIFS(Nota!A:A,Nota!A168,Nota!C:C,Nota!C168))</f>
        <v/>
      </c>
      <c r="H168">
        <f>IF(Nota!A168="","",IF(G168&gt;1,IF(SUMIFS(Nota!D:D,Nota!A:A,Nota!A168,Nota!C:C,Nota!C168)&gt;D168,"Cobrança em dobro (item repetido na nota)","Item repetido, quantidade bate"),IF(D168&lt;C168,"Quantidade que não chegou",IF(AND(ISNUMBER(F168),E168&gt;F168*(1+IFERROR(INDEX(Contrato!D:D,MATCH(B168,Contrato!A:A,0)),0)/100)),"Preço acima do contrato","OK"))))</f>
        <v/>
      </c>
      <c r="I168" s="6">
        <f>IF(OR(Nota!A168="",H168="OK",H168="Item repetido, quantidade bate"),"",IF(H168="Quantidade que não chegou",(C168-D168)*E168,IF(H168="Preço acima do contrato",(E168-F168)*C168,IF(AND(LEFT(H168,8)="Cobrança",COUNTIFS(Nota!A$2:A168,Nota!A168,Nota!C$2:C168,Nota!C168)=G168),(SUMIFS(Nota!D:D,Nota!A:A,Nota!A168,Nota!C:C,Nota!C168)-D168)*E168,0))))</f>
        <v/>
      </c>
      <c r="K168" s="6" t="n"/>
    </row>
    <row r="169">
      <c r="A169">
        <f>IF(Nota!A169="","",Nota!A169)</f>
        <v/>
      </c>
      <c r="B169">
        <f>IF(Nota!A169="","",Nota!C169)</f>
        <v/>
      </c>
      <c r="C169" s="5">
        <f>IF(Nota!A169="","",Nota!D169)</f>
        <v/>
      </c>
      <c r="D169" s="5">
        <f>IF(Nota!A169="","",SUMIFS(Recebimento!D:D,Recebimento!B:B,Nota!A169,Recebimento!C:C,Nota!C169))</f>
        <v/>
      </c>
      <c r="E169" s="6">
        <f>IF(Nota!A169="","",Nota!E169)</f>
        <v/>
      </c>
      <c r="F169" s="6">
        <f>IF(Nota!A169="","",IFERROR(INDEX(Contrato!C:C,MATCH(Nota!C169,Contrato!A:A,0)),"sem contrato"))</f>
        <v/>
      </c>
      <c r="G169">
        <f>IF(Nota!A169="","",COUNTIFS(Nota!A:A,Nota!A169,Nota!C:C,Nota!C169))</f>
        <v/>
      </c>
      <c r="H169">
        <f>IF(Nota!A169="","",IF(G169&gt;1,IF(SUMIFS(Nota!D:D,Nota!A:A,Nota!A169,Nota!C:C,Nota!C169)&gt;D169,"Cobrança em dobro (item repetido na nota)","Item repetido, quantidade bate"),IF(D169&lt;C169,"Quantidade que não chegou",IF(AND(ISNUMBER(F169),E169&gt;F169*(1+IFERROR(INDEX(Contrato!D:D,MATCH(B169,Contrato!A:A,0)),0)/100)),"Preço acima do contrato","OK"))))</f>
        <v/>
      </c>
      <c r="I169" s="6">
        <f>IF(OR(Nota!A169="",H169="OK",H169="Item repetido, quantidade bate"),"",IF(H169="Quantidade que não chegou",(C169-D169)*E169,IF(H169="Preço acima do contrato",(E169-F169)*C169,IF(AND(LEFT(H169,8)="Cobrança",COUNTIFS(Nota!A$2:A169,Nota!A169,Nota!C$2:C169,Nota!C169)=G169),(SUMIFS(Nota!D:D,Nota!A:A,Nota!A169,Nota!C:C,Nota!C169)-D169)*E169,0))))</f>
        <v/>
      </c>
      <c r="K169" s="6" t="n"/>
    </row>
    <row r="170">
      <c r="A170">
        <f>IF(Nota!A170="","",Nota!A170)</f>
        <v/>
      </c>
      <c r="B170">
        <f>IF(Nota!A170="","",Nota!C170)</f>
        <v/>
      </c>
      <c r="C170" s="5">
        <f>IF(Nota!A170="","",Nota!D170)</f>
        <v/>
      </c>
      <c r="D170" s="5">
        <f>IF(Nota!A170="","",SUMIFS(Recebimento!D:D,Recebimento!B:B,Nota!A170,Recebimento!C:C,Nota!C170))</f>
        <v/>
      </c>
      <c r="E170" s="6">
        <f>IF(Nota!A170="","",Nota!E170)</f>
        <v/>
      </c>
      <c r="F170" s="6">
        <f>IF(Nota!A170="","",IFERROR(INDEX(Contrato!C:C,MATCH(Nota!C170,Contrato!A:A,0)),"sem contrato"))</f>
        <v/>
      </c>
      <c r="G170">
        <f>IF(Nota!A170="","",COUNTIFS(Nota!A:A,Nota!A170,Nota!C:C,Nota!C170))</f>
        <v/>
      </c>
      <c r="H170">
        <f>IF(Nota!A170="","",IF(G170&gt;1,IF(SUMIFS(Nota!D:D,Nota!A:A,Nota!A170,Nota!C:C,Nota!C170)&gt;D170,"Cobrança em dobro (item repetido na nota)","Item repetido, quantidade bate"),IF(D170&lt;C170,"Quantidade que não chegou",IF(AND(ISNUMBER(F170),E170&gt;F170*(1+IFERROR(INDEX(Contrato!D:D,MATCH(B170,Contrato!A:A,0)),0)/100)),"Preço acima do contrato","OK"))))</f>
        <v/>
      </c>
      <c r="I170" s="6">
        <f>IF(OR(Nota!A170="",H170="OK",H170="Item repetido, quantidade bate"),"",IF(H170="Quantidade que não chegou",(C170-D170)*E170,IF(H170="Preço acima do contrato",(E170-F170)*C170,IF(AND(LEFT(H170,8)="Cobrança",COUNTIFS(Nota!A$2:A170,Nota!A170,Nota!C$2:C170,Nota!C170)=G170),(SUMIFS(Nota!D:D,Nota!A:A,Nota!A170,Nota!C:C,Nota!C170)-D170)*E170,0))))</f>
        <v/>
      </c>
      <c r="K170" s="6" t="n"/>
    </row>
    <row r="171">
      <c r="A171">
        <f>IF(Nota!A171="","",Nota!A171)</f>
        <v/>
      </c>
      <c r="B171">
        <f>IF(Nota!A171="","",Nota!C171)</f>
        <v/>
      </c>
      <c r="C171" s="5">
        <f>IF(Nota!A171="","",Nota!D171)</f>
        <v/>
      </c>
      <c r="D171" s="5">
        <f>IF(Nota!A171="","",SUMIFS(Recebimento!D:D,Recebimento!B:B,Nota!A171,Recebimento!C:C,Nota!C171))</f>
        <v/>
      </c>
      <c r="E171" s="6">
        <f>IF(Nota!A171="","",Nota!E171)</f>
        <v/>
      </c>
      <c r="F171" s="6">
        <f>IF(Nota!A171="","",IFERROR(INDEX(Contrato!C:C,MATCH(Nota!C171,Contrato!A:A,0)),"sem contrato"))</f>
        <v/>
      </c>
      <c r="G171">
        <f>IF(Nota!A171="","",COUNTIFS(Nota!A:A,Nota!A171,Nota!C:C,Nota!C171))</f>
        <v/>
      </c>
      <c r="H171">
        <f>IF(Nota!A171="","",IF(G171&gt;1,IF(SUMIFS(Nota!D:D,Nota!A:A,Nota!A171,Nota!C:C,Nota!C171)&gt;D171,"Cobrança em dobro (item repetido na nota)","Item repetido, quantidade bate"),IF(D171&lt;C171,"Quantidade que não chegou",IF(AND(ISNUMBER(F171),E171&gt;F171*(1+IFERROR(INDEX(Contrato!D:D,MATCH(B171,Contrato!A:A,0)),0)/100)),"Preço acima do contrato","OK"))))</f>
        <v/>
      </c>
      <c r="I171" s="6">
        <f>IF(OR(Nota!A171="",H171="OK",H171="Item repetido, quantidade bate"),"",IF(H171="Quantidade que não chegou",(C171-D171)*E171,IF(H171="Preço acima do contrato",(E171-F171)*C171,IF(AND(LEFT(H171,8)="Cobrança",COUNTIFS(Nota!A$2:A171,Nota!A171,Nota!C$2:C171,Nota!C171)=G171),(SUMIFS(Nota!D:D,Nota!A:A,Nota!A171,Nota!C:C,Nota!C171)-D171)*E171,0))))</f>
        <v/>
      </c>
      <c r="K171" s="6" t="n"/>
    </row>
    <row r="172">
      <c r="A172">
        <f>IF(Nota!A172="","",Nota!A172)</f>
        <v/>
      </c>
      <c r="B172">
        <f>IF(Nota!A172="","",Nota!C172)</f>
        <v/>
      </c>
      <c r="C172" s="5">
        <f>IF(Nota!A172="","",Nota!D172)</f>
        <v/>
      </c>
      <c r="D172" s="5">
        <f>IF(Nota!A172="","",SUMIFS(Recebimento!D:D,Recebimento!B:B,Nota!A172,Recebimento!C:C,Nota!C172))</f>
        <v/>
      </c>
      <c r="E172" s="6">
        <f>IF(Nota!A172="","",Nota!E172)</f>
        <v/>
      </c>
      <c r="F172" s="6">
        <f>IF(Nota!A172="","",IFERROR(INDEX(Contrato!C:C,MATCH(Nota!C172,Contrato!A:A,0)),"sem contrato"))</f>
        <v/>
      </c>
      <c r="G172">
        <f>IF(Nota!A172="","",COUNTIFS(Nota!A:A,Nota!A172,Nota!C:C,Nota!C172))</f>
        <v/>
      </c>
      <c r="H172">
        <f>IF(Nota!A172="","",IF(G172&gt;1,IF(SUMIFS(Nota!D:D,Nota!A:A,Nota!A172,Nota!C:C,Nota!C172)&gt;D172,"Cobrança em dobro (item repetido na nota)","Item repetido, quantidade bate"),IF(D172&lt;C172,"Quantidade que não chegou",IF(AND(ISNUMBER(F172),E172&gt;F172*(1+IFERROR(INDEX(Contrato!D:D,MATCH(B172,Contrato!A:A,0)),0)/100)),"Preço acima do contrato","OK"))))</f>
        <v/>
      </c>
      <c r="I172" s="6">
        <f>IF(OR(Nota!A172="",H172="OK",H172="Item repetido, quantidade bate"),"",IF(H172="Quantidade que não chegou",(C172-D172)*E172,IF(H172="Preço acima do contrato",(E172-F172)*C172,IF(AND(LEFT(H172,8)="Cobrança",COUNTIFS(Nota!A$2:A172,Nota!A172,Nota!C$2:C172,Nota!C172)=G172),(SUMIFS(Nota!D:D,Nota!A:A,Nota!A172,Nota!C:C,Nota!C172)-D172)*E172,0))))</f>
        <v/>
      </c>
      <c r="K172" s="6" t="n"/>
    </row>
    <row r="173">
      <c r="A173">
        <f>IF(Nota!A173="","",Nota!A173)</f>
        <v/>
      </c>
      <c r="B173">
        <f>IF(Nota!A173="","",Nota!C173)</f>
        <v/>
      </c>
      <c r="C173" s="5">
        <f>IF(Nota!A173="","",Nota!D173)</f>
        <v/>
      </c>
      <c r="D173" s="5">
        <f>IF(Nota!A173="","",SUMIFS(Recebimento!D:D,Recebimento!B:B,Nota!A173,Recebimento!C:C,Nota!C173))</f>
        <v/>
      </c>
      <c r="E173" s="6">
        <f>IF(Nota!A173="","",Nota!E173)</f>
        <v/>
      </c>
      <c r="F173" s="6">
        <f>IF(Nota!A173="","",IFERROR(INDEX(Contrato!C:C,MATCH(Nota!C173,Contrato!A:A,0)),"sem contrato"))</f>
        <v/>
      </c>
      <c r="G173">
        <f>IF(Nota!A173="","",COUNTIFS(Nota!A:A,Nota!A173,Nota!C:C,Nota!C173))</f>
        <v/>
      </c>
      <c r="H173">
        <f>IF(Nota!A173="","",IF(G173&gt;1,IF(SUMIFS(Nota!D:D,Nota!A:A,Nota!A173,Nota!C:C,Nota!C173)&gt;D173,"Cobrança em dobro (item repetido na nota)","Item repetido, quantidade bate"),IF(D173&lt;C173,"Quantidade que não chegou",IF(AND(ISNUMBER(F173),E173&gt;F173*(1+IFERROR(INDEX(Contrato!D:D,MATCH(B173,Contrato!A:A,0)),0)/100)),"Preço acima do contrato","OK"))))</f>
        <v/>
      </c>
      <c r="I173" s="6">
        <f>IF(OR(Nota!A173="",H173="OK",H173="Item repetido, quantidade bate"),"",IF(H173="Quantidade que não chegou",(C173-D173)*E173,IF(H173="Preço acima do contrato",(E173-F173)*C173,IF(AND(LEFT(H173,8)="Cobrança",COUNTIFS(Nota!A$2:A173,Nota!A173,Nota!C$2:C173,Nota!C173)=G173),(SUMIFS(Nota!D:D,Nota!A:A,Nota!A173,Nota!C:C,Nota!C173)-D173)*E173,0))))</f>
        <v/>
      </c>
      <c r="K173" s="6" t="n"/>
    </row>
    <row r="174">
      <c r="A174">
        <f>IF(Nota!A174="","",Nota!A174)</f>
        <v/>
      </c>
      <c r="B174">
        <f>IF(Nota!A174="","",Nota!C174)</f>
        <v/>
      </c>
      <c r="C174" s="5">
        <f>IF(Nota!A174="","",Nota!D174)</f>
        <v/>
      </c>
      <c r="D174" s="5">
        <f>IF(Nota!A174="","",SUMIFS(Recebimento!D:D,Recebimento!B:B,Nota!A174,Recebimento!C:C,Nota!C174))</f>
        <v/>
      </c>
      <c r="E174" s="6">
        <f>IF(Nota!A174="","",Nota!E174)</f>
        <v/>
      </c>
      <c r="F174" s="6">
        <f>IF(Nota!A174="","",IFERROR(INDEX(Contrato!C:C,MATCH(Nota!C174,Contrato!A:A,0)),"sem contrato"))</f>
        <v/>
      </c>
      <c r="G174">
        <f>IF(Nota!A174="","",COUNTIFS(Nota!A:A,Nota!A174,Nota!C:C,Nota!C174))</f>
        <v/>
      </c>
      <c r="H174">
        <f>IF(Nota!A174="","",IF(G174&gt;1,IF(SUMIFS(Nota!D:D,Nota!A:A,Nota!A174,Nota!C:C,Nota!C174)&gt;D174,"Cobrança em dobro (item repetido na nota)","Item repetido, quantidade bate"),IF(D174&lt;C174,"Quantidade que não chegou",IF(AND(ISNUMBER(F174),E174&gt;F174*(1+IFERROR(INDEX(Contrato!D:D,MATCH(B174,Contrato!A:A,0)),0)/100)),"Preço acima do contrato","OK"))))</f>
        <v/>
      </c>
      <c r="I174" s="6">
        <f>IF(OR(Nota!A174="",H174="OK",H174="Item repetido, quantidade bate"),"",IF(H174="Quantidade que não chegou",(C174-D174)*E174,IF(H174="Preço acima do contrato",(E174-F174)*C174,IF(AND(LEFT(H174,8)="Cobrança",COUNTIFS(Nota!A$2:A174,Nota!A174,Nota!C$2:C174,Nota!C174)=G174),(SUMIFS(Nota!D:D,Nota!A:A,Nota!A174,Nota!C:C,Nota!C174)-D174)*E174,0))))</f>
        <v/>
      </c>
      <c r="K174" s="6" t="n"/>
    </row>
    <row r="175">
      <c r="A175">
        <f>IF(Nota!A175="","",Nota!A175)</f>
        <v/>
      </c>
      <c r="B175">
        <f>IF(Nota!A175="","",Nota!C175)</f>
        <v/>
      </c>
      <c r="C175" s="5">
        <f>IF(Nota!A175="","",Nota!D175)</f>
        <v/>
      </c>
      <c r="D175" s="5">
        <f>IF(Nota!A175="","",SUMIFS(Recebimento!D:D,Recebimento!B:B,Nota!A175,Recebimento!C:C,Nota!C175))</f>
        <v/>
      </c>
      <c r="E175" s="6">
        <f>IF(Nota!A175="","",Nota!E175)</f>
        <v/>
      </c>
      <c r="F175" s="6">
        <f>IF(Nota!A175="","",IFERROR(INDEX(Contrato!C:C,MATCH(Nota!C175,Contrato!A:A,0)),"sem contrato"))</f>
        <v/>
      </c>
      <c r="G175">
        <f>IF(Nota!A175="","",COUNTIFS(Nota!A:A,Nota!A175,Nota!C:C,Nota!C175))</f>
        <v/>
      </c>
      <c r="H175">
        <f>IF(Nota!A175="","",IF(G175&gt;1,IF(SUMIFS(Nota!D:D,Nota!A:A,Nota!A175,Nota!C:C,Nota!C175)&gt;D175,"Cobrança em dobro (item repetido na nota)","Item repetido, quantidade bate"),IF(D175&lt;C175,"Quantidade que não chegou",IF(AND(ISNUMBER(F175),E175&gt;F175*(1+IFERROR(INDEX(Contrato!D:D,MATCH(B175,Contrato!A:A,0)),0)/100)),"Preço acima do contrato","OK"))))</f>
        <v/>
      </c>
      <c r="I175" s="6">
        <f>IF(OR(Nota!A175="",H175="OK",H175="Item repetido, quantidade bate"),"",IF(H175="Quantidade que não chegou",(C175-D175)*E175,IF(H175="Preço acima do contrato",(E175-F175)*C175,IF(AND(LEFT(H175,8)="Cobrança",COUNTIFS(Nota!A$2:A175,Nota!A175,Nota!C$2:C175,Nota!C175)=G175),(SUMIFS(Nota!D:D,Nota!A:A,Nota!A175,Nota!C:C,Nota!C175)-D175)*E175,0))))</f>
        <v/>
      </c>
      <c r="K175" s="6" t="n"/>
    </row>
    <row r="176">
      <c r="A176">
        <f>IF(Nota!A176="","",Nota!A176)</f>
        <v/>
      </c>
      <c r="B176">
        <f>IF(Nota!A176="","",Nota!C176)</f>
        <v/>
      </c>
      <c r="C176" s="5">
        <f>IF(Nota!A176="","",Nota!D176)</f>
        <v/>
      </c>
      <c r="D176" s="5">
        <f>IF(Nota!A176="","",SUMIFS(Recebimento!D:D,Recebimento!B:B,Nota!A176,Recebimento!C:C,Nota!C176))</f>
        <v/>
      </c>
      <c r="E176" s="6">
        <f>IF(Nota!A176="","",Nota!E176)</f>
        <v/>
      </c>
      <c r="F176" s="6">
        <f>IF(Nota!A176="","",IFERROR(INDEX(Contrato!C:C,MATCH(Nota!C176,Contrato!A:A,0)),"sem contrato"))</f>
        <v/>
      </c>
      <c r="G176">
        <f>IF(Nota!A176="","",COUNTIFS(Nota!A:A,Nota!A176,Nota!C:C,Nota!C176))</f>
        <v/>
      </c>
      <c r="H176">
        <f>IF(Nota!A176="","",IF(G176&gt;1,IF(SUMIFS(Nota!D:D,Nota!A:A,Nota!A176,Nota!C:C,Nota!C176)&gt;D176,"Cobrança em dobro (item repetido na nota)","Item repetido, quantidade bate"),IF(D176&lt;C176,"Quantidade que não chegou",IF(AND(ISNUMBER(F176),E176&gt;F176*(1+IFERROR(INDEX(Contrato!D:D,MATCH(B176,Contrato!A:A,0)),0)/100)),"Preço acima do contrato","OK"))))</f>
        <v/>
      </c>
      <c r="I176" s="6">
        <f>IF(OR(Nota!A176="",H176="OK",H176="Item repetido, quantidade bate"),"",IF(H176="Quantidade que não chegou",(C176-D176)*E176,IF(H176="Preço acima do contrato",(E176-F176)*C176,IF(AND(LEFT(H176,8)="Cobrança",COUNTIFS(Nota!A$2:A176,Nota!A176,Nota!C$2:C176,Nota!C176)=G176),(SUMIFS(Nota!D:D,Nota!A:A,Nota!A176,Nota!C:C,Nota!C176)-D176)*E176,0))))</f>
        <v/>
      </c>
      <c r="K176" s="6" t="n"/>
    </row>
    <row r="177">
      <c r="A177">
        <f>IF(Nota!A177="","",Nota!A177)</f>
        <v/>
      </c>
      <c r="B177">
        <f>IF(Nota!A177="","",Nota!C177)</f>
        <v/>
      </c>
      <c r="C177" s="5">
        <f>IF(Nota!A177="","",Nota!D177)</f>
        <v/>
      </c>
      <c r="D177" s="5">
        <f>IF(Nota!A177="","",SUMIFS(Recebimento!D:D,Recebimento!B:B,Nota!A177,Recebimento!C:C,Nota!C177))</f>
        <v/>
      </c>
      <c r="E177" s="6">
        <f>IF(Nota!A177="","",Nota!E177)</f>
        <v/>
      </c>
      <c r="F177" s="6">
        <f>IF(Nota!A177="","",IFERROR(INDEX(Contrato!C:C,MATCH(Nota!C177,Contrato!A:A,0)),"sem contrato"))</f>
        <v/>
      </c>
      <c r="G177">
        <f>IF(Nota!A177="","",COUNTIFS(Nota!A:A,Nota!A177,Nota!C:C,Nota!C177))</f>
        <v/>
      </c>
      <c r="H177">
        <f>IF(Nota!A177="","",IF(G177&gt;1,IF(SUMIFS(Nota!D:D,Nota!A:A,Nota!A177,Nota!C:C,Nota!C177)&gt;D177,"Cobrança em dobro (item repetido na nota)","Item repetido, quantidade bate"),IF(D177&lt;C177,"Quantidade que não chegou",IF(AND(ISNUMBER(F177),E177&gt;F177*(1+IFERROR(INDEX(Contrato!D:D,MATCH(B177,Contrato!A:A,0)),0)/100)),"Preço acima do contrato","OK"))))</f>
        <v/>
      </c>
      <c r="I177" s="6">
        <f>IF(OR(Nota!A177="",H177="OK",H177="Item repetido, quantidade bate"),"",IF(H177="Quantidade que não chegou",(C177-D177)*E177,IF(H177="Preço acima do contrato",(E177-F177)*C177,IF(AND(LEFT(H177,8)="Cobrança",COUNTIFS(Nota!A$2:A177,Nota!A177,Nota!C$2:C177,Nota!C177)=G177),(SUMIFS(Nota!D:D,Nota!A:A,Nota!A177,Nota!C:C,Nota!C177)-D177)*E177,0))))</f>
        <v/>
      </c>
      <c r="K177" s="6" t="n"/>
    </row>
    <row r="178">
      <c r="A178">
        <f>IF(Nota!A178="","",Nota!A178)</f>
        <v/>
      </c>
      <c r="B178">
        <f>IF(Nota!A178="","",Nota!C178)</f>
        <v/>
      </c>
      <c r="C178" s="5">
        <f>IF(Nota!A178="","",Nota!D178)</f>
        <v/>
      </c>
      <c r="D178" s="5">
        <f>IF(Nota!A178="","",SUMIFS(Recebimento!D:D,Recebimento!B:B,Nota!A178,Recebimento!C:C,Nota!C178))</f>
        <v/>
      </c>
      <c r="E178" s="6">
        <f>IF(Nota!A178="","",Nota!E178)</f>
        <v/>
      </c>
      <c r="F178" s="6">
        <f>IF(Nota!A178="","",IFERROR(INDEX(Contrato!C:C,MATCH(Nota!C178,Contrato!A:A,0)),"sem contrato"))</f>
        <v/>
      </c>
      <c r="G178">
        <f>IF(Nota!A178="","",COUNTIFS(Nota!A:A,Nota!A178,Nota!C:C,Nota!C178))</f>
        <v/>
      </c>
      <c r="H178">
        <f>IF(Nota!A178="","",IF(G178&gt;1,IF(SUMIFS(Nota!D:D,Nota!A:A,Nota!A178,Nota!C:C,Nota!C178)&gt;D178,"Cobrança em dobro (item repetido na nota)","Item repetido, quantidade bate"),IF(D178&lt;C178,"Quantidade que não chegou",IF(AND(ISNUMBER(F178),E178&gt;F178*(1+IFERROR(INDEX(Contrato!D:D,MATCH(B178,Contrato!A:A,0)),0)/100)),"Preço acima do contrato","OK"))))</f>
        <v/>
      </c>
      <c r="I178" s="6">
        <f>IF(OR(Nota!A178="",H178="OK",H178="Item repetido, quantidade bate"),"",IF(H178="Quantidade que não chegou",(C178-D178)*E178,IF(H178="Preço acima do contrato",(E178-F178)*C178,IF(AND(LEFT(H178,8)="Cobrança",COUNTIFS(Nota!A$2:A178,Nota!A178,Nota!C$2:C178,Nota!C178)=G178),(SUMIFS(Nota!D:D,Nota!A:A,Nota!A178,Nota!C:C,Nota!C178)-D178)*E178,0))))</f>
        <v/>
      </c>
      <c r="K178" s="6" t="n"/>
    </row>
    <row r="179">
      <c r="A179">
        <f>IF(Nota!A179="","",Nota!A179)</f>
        <v/>
      </c>
      <c r="B179">
        <f>IF(Nota!A179="","",Nota!C179)</f>
        <v/>
      </c>
      <c r="C179" s="5">
        <f>IF(Nota!A179="","",Nota!D179)</f>
        <v/>
      </c>
      <c r="D179" s="5">
        <f>IF(Nota!A179="","",SUMIFS(Recebimento!D:D,Recebimento!B:B,Nota!A179,Recebimento!C:C,Nota!C179))</f>
        <v/>
      </c>
      <c r="E179" s="6">
        <f>IF(Nota!A179="","",Nota!E179)</f>
        <v/>
      </c>
      <c r="F179" s="6">
        <f>IF(Nota!A179="","",IFERROR(INDEX(Contrato!C:C,MATCH(Nota!C179,Contrato!A:A,0)),"sem contrato"))</f>
        <v/>
      </c>
      <c r="G179">
        <f>IF(Nota!A179="","",COUNTIFS(Nota!A:A,Nota!A179,Nota!C:C,Nota!C179))</f>
        <v/>
      </c>
      <c r="H179">
        <f>IF(Nota!A179="","",IF(G179&gt;1,IF(SUMIFS(Nota!D:D,Nota!A:A,Nota!A179,Nota!C:C,Nota!C179)&gt;D179,"Cobrança em dobro (item repetido na nota)","Item repetido, quantidade bate"),IF(D179&lt;C179,"Quantidade que não chegou",IF(AND(ISNUMBER(F179),E179&gt;F179*(1+IFERROR(INDEX(Contrato!D:D,MATCH(B179,Contrato!A:A,0)),0)/100)),"Preço acima do contrato","OK"))))</f>
        <v/>
      </c>
      <c r="I179" s="6">
        <f>IF(OR(Nota!A179="",H179="OK",H179="Item repetido, quantidade bate"),"",IF(H179="Quantidade que não chegou",(C179-D179)*E179,IF(H179="Preço acima do contrato",(E179-F179)*C179,IF(AND(LEFT(H179,8)="Cobrança",COUNTIFS(Nota!A$2:A179,Nota!A179,Nota!C$2:C179,Nota!C179)=G179),(SUMIFS(Nota!D:D,Nota!A:A,Nota!A179,Nota!C:C,Nota!C179)-D179)*E179,0))))</f>
        <v/>
      </c>
      <c r="K179" s="6" t="n"/>
    </row>
    <row r="180">
      <c r="A180">
        <f>IF(Nota!A180="","",Nota!A180)</f>
        <v/>
      </c>
      <c r="B180">
        <f>IF(Nota!A180="","",Nota!C180)</f>
        <v/>
      </c>
      <c r="C180" s="5">
        <f>IF(Nota!A180="","",Nota!D180)</f>
        <v/>
      </c>
      <c r="D180" s="5">
        <f>IF(Nota!A180="","",SUMIFS(Recebimento!D:D,Recebimento!B:B,Nota!A180,Recebimento!C:C,Nota!C180))</f>
        <v/>
      </c>
      <c r="E180" s="6">
        <f>IF(Nota!A180="","",Nota!E180)</f>
        <v/>
      </c>
      <c r="F180" s="6">
        <f>IF(Nota!A180="","",IFERROR(INDEX(Contrato!C:C,MATCH(Nota!C180,Contrato!A:A,0)),"sem contrato"))</f>
        <v/>
      </c>
      <c r="G180">
        <f>IF(Nota!A180="","",COUNTIFS(Nota!A:A,Nota!A180,Nota!C:C,Nota!C180))</f>
        <v/>
      </c>
      <c r="H180">
        <f>IF(Nota!A180="","",IF(G180&gt;1,IF(SUMIFS(Nota!D:D,Nota!A:A,Nota!A180,Nota!C:C,Nota!C180)&gt;D180,"Cobrança em dobro (item repetido na nota)","Item repetido, quantidade bate"),IF(D180&lt;C180,"Quantidade que não chegou",IF(AND(ISNUMBER(F180),E180&gt;F180*(1+IFERROR(INDEX(Contrato!D:D,MATCH(B180,Contrato!A:A,0)),0)/100)),"Preço acima do contrato","OK"))))</f>
        <v/>
      </c>
      <c r="I180" s="6">
        <f>IF(OR(Nota!A180="",H180="OK",H180="Item repetido, quantidade bate"),"",IF(H180="Quantidade que não chegou",(C180-D180)*E180,IF(H180="Preço acima do contrato",(E180-F180)*C180,IF(AND(LEFT(H180,8)="Cobrança",COUNTIFS(Nota!A$2:A180,Nota!A180,Nota!C$2:C180,Nota!C180)=G180),(SUMIFS(Nota!D:D,Nota!A:A,Nota!A180,Nota!C:C,Nota!C180)-D180)*E180,0))))</f>
        <v/>
      </c>
      <c r="K180" s="6" t="n"/>
    </row>
    <row r="181">
      <c r="A181">
        <f>IF(Nota!A181="","",Nota!A181)</f>
        <v/>
      </c>
      <c r="B181">
        <f>IF(Nota!A181="","",Nota!C181)</f>
        <v/>
      </c>
      <c r="C181" s="5">
        <f>IF(Nota!A181="","",Nota!D181)</f>
        <v/>
      </c>
      <c r="D181" s="5">
        <f>IF(Nota!A181="","",SUMIFS(Recebimento!D:D,Recebimento!B:B,Nota!A181,Recebimento!C:C,Nota!C181))</f>
        <v/>
      </c>
      <c r="E181" s="6">
        <f>IF(Nota!A181="","",Nota!E181)</f>
        <v/>
      </c>
      <c r="F181" s="6">
        <f>IF(Nota!A181="","",IFERROR(INDEX(Contrato!C:C,MATCH(Nota!C181,Contrato!A:A,0)),"sem contrato"))</f>
        <v/>
      </c>
      <c r="G181">
        <f>IF(Nota!A181="","",COUNTIFS(Nota!A:A,Nota!A181,Nota!C:C,Nota!C181))</f>
        <v/>
      </c>
      <c r="H181">
        <f>IF(Nota!A181="","",IF(G181&gt;1,IF(SUMIFS(Nota!D:D,Nota!A:A,Nota!A181,Nota!C:C,Nota!C181)&gt;D181,"Cobrança em dobro (item repetido na nota)","Item repetido, quantidade bate"),IF(D181&lt;C181,"Quantidade que não chegou",IF(AND(ISNUMBER(F181),E181&gt;F181*(1+IFERROR(INDEX(Contrato!D:D,MATCH(B181,Contrato!A:A,0)),0)/100)),"Preço acima do contrato","OK"))))</f>
        <v/>
      </c>
      <c r="I181" s="6">
        <f>IF(OR(Nota!A181="",H181="OK",H181="Item repetido, quantidade bate"),"",IF(H181="Quantidade que não chegou",(C181-D181)*E181,IF(H181="Preço acima do contrato",(E181-F181)*C181,IF(AND(LEFT(H181,8)="Cobrança",COUNTIFS(Nota!A$2:A181,Nota!A181,Nota!C$2:C181,Nota!C181)=G181),(SUMIFS(Nota!D:D,Nota!A:A,Nota!A181,Nota!C:C,Nota!C181)-D181)*E181,0))))</f>
        <v/>
      </c>
      <c r="K181" s="6" t="n"/>
    </row>
    <row r="182">
      <c r="A182">
        <f>IF(Nota!A182="","",Nota!A182)</f>
        <v/>
      </c>
      <c r="B182">
        <f>IF(Nota!A182="","",Nota!C182)</f>
        <v/>
      </c>
      <c r="C182" s="5">
        <f>IF(Nota!A182="","",Nota!D182)</f>
        <v/>
      </c>
      <c r="D182" s="5">
        <f>IF(Nota!A182="","",SUMIFS(Recebimento!D:D,Recebimento!B:B,Nota!A182,Recebimento!C:C,Nota!C182))</f>
        <v/>
      </c>
      <c r="E182" s="6">
        <f>IF(Nota!A182="","",Nota!E182)</f>
        <v/>
      </c>
      <c r="F182" s="6">
        <f>IF(Nota!A182="","",IFERROR(INDEX(Contrato!C:C,MATCH(Nota!C182,Contrato!A:A,0)),"sem contrato"))</f>
        <v/>
      </c>
      <c r="G182">
        <f>IF(Nota!A182="","",COUNTIFS(Nota!A:A,Nota!A182,Nota!C:C,Nota!C182))</f>
        <v/>
      </c>
      <c r="H182">
        <f>IF(Nota!A182="","",IF(G182&gt;1,IF(SUMIFS(Nota!D:D,Nota!A:A,Nota!A182,Nota!C:C,Nota!C182)&gt;D182,"Cobrança em dobro (item repetido na nota)","Item repetido, quantidade bate"),IF(D182&lt;C182,"Quantidade que não chegou",IF(AND(ISNUMBER(F182),E182&gt;F182*(1+IFERROR(INDEX(Contrato!D:D,MATCH(B182,Contrato!A:A,0)),0)/100)),"Preço acima do contrato","OK"))))</f>
        <v/>
      </c>
      <c r="I182" s="6">
        <f>IF(OR(Nota!A182="",H182="OK",H182="Item repetido, quantidade bate"),"",IF(H182="Quantidade que não chegou",(C182-D182)*E182,IF(H182="Preço acima do contrato",(E182-F182)*C182,IF(AND(LEFT(H182,8)="Cobrança",COUNTIFS(Nota!A$2:A182,Nota!A182,Nota!C$2:C182,Nota!C182)=G182),(SUMIFS(Nota!D:D,Nota!A:A,Nota!A182,Nota!C:C,Nota!C182)-D182)*E182,0))))</f>
        <v/>
      </c>
      <c r="K182" s="6" t="n"/>
    </row>
    <row r="183">
      <c r="A183">
        <f>IF(Nota!A183="","",Nota!A183)</f>
        <v/>
      </c>
      <c r="B183">
        <f>IF(Nota!A183="","",Nota!C183)</f>
        <v/>
      </c>
      <c r="C183" s="5">
        <f>IF(Nota!A183="","",Nota!D183)</f>
        <v/>
      </c>
      <c r="D183" s="5">
        <f>IF(Nota!A183="","",SUMIFS(Recebimento!D:D,Recebimento!B:B,Nota!A183,Recebimento!C:C,Nota!C183))</f>
        <v/>
      </c>
      <c r="E183" s="6">
        <f>IF(Nota!A183="","",Nota!E183)</f>
        <v/>
      </c>
      <c r="F183" s="6">
        <f>IF(Nota!A183="","",IFERROR(INDEX(Contrato!C:C,MATCH(Nota!C183,Contrato!A:A,0)),"sem contrato"))</f>
        <v/>
      </c>
      <c r="G183">
        <f>IF(Nota!A183="","",COUNTIFS(Nota!A:A,Nota!A183,Nota!C:C,Nota!C183))</f>
        <v/>
      </c>
      <c r="H183">
        <f>IF(Nota!A183="","",IF(G183&gt;1,IF(SUMIFS(Nota!D:D,Nota!A:A,Nota!A183,Nota!C:C,Nota!C183)&gt;D183,"Cobrança em dobro (item repetido na nota)","Item repetido, quantidade bate"),IF(D183&lt;C183,"Quantidade que não chegou",IF(AND(ISNUMBER(F183),E183&gt;F183*(1+IFERROR(INDEX(Contrato!D:D,MATCH(B183,Contrato!A:A,0)),0)/100)),"Preço acima do contrato","OK"))))</f>
        <v/>
      </c>
      <c r="I183" s="6">
        <f>IF(OR(Nota!A183="",H183="OK",H183="Item repetido, quantidade bate"),"",IF(H183="Quantidade que não chegou",(C183-D183)*E183,IF(H183="Preço acima do contrato",(E183-F183)*C183,IF(AND(LEFT(H183,8)="Cobrança",COUNTIFS(Nota!A$2:A183,Nota!A183,Nota!C$2:C183,Nota!C183)=G183),(SUMIFS(Nota!D:D,Nota!A:A,Nota!A183,Nota!C:C,Nota!C183)-D183)*E183,0))))</f>
        <v/>
      </c>
      <c r="K183" s="6" t="n"/>
    </row>
    <row r="184">
      <c r="A184">
        <f>IF(Nota!A184="","",Nota!A184)</f>
        <v/>
      </c>
      <c r="B184">
        <f>IF(Nota!A184="","",Nota!C184)</f>
        <v/>
      </c>
      <c r="C184" s="5">
        <f>IF(Nota!A184="","",Nota!D184)</f>
        <v/>
      </c>
      <c r="D184" s="5">
        <f>IF(Nota!A184="","",SUMIFS(Recebimento!D:D,Recebimento!B:B,Nota!A184,Recebimento!C:C,Nota!C184))</f>
        <v/>
      </c>
      <c r="E184" s="6">
        <f>IF(Nota!A184="","",Nota!E184)</f>
        <v/>
      </c>
      <c r="F184" s="6">
        <f>IF(Nota!A184="","",IFERROR(INDEX(Contrato!C:C,MATCH(Nota!C184,Contrato!A:A,0)),"sem contrato"))</f>
        <v/>
      </c>
      <c r="G184">
        <f>IF(Nota!A184="","",COUNTIFS(Nota!A:A,Nota!A184,Nota!C:C,Nota!C184))</f>
        <v/>
      </c>
      <c r="H184">
        <f>IF(Nota!A184="","",IF(G184&gt;1,IF(SUMIFS(Nota!D:D,Nota!A:A,Nota!A184,Nota!C:C,Nota!C184)&gt;D184,"Cobrança em dobro (item repetido na nota)","Item repetido, quantidade bate"),IF(D184&lt;C184,"Quantidade que não chegou",IF(AND(ISNUMBER(F184),E184&gt;F184*(1+IFERROR(INDEX(Contrato!D:D,MATCH(B184,Contrato!A:A,0)),0)/100)),"Preço acima do contrato","OK"))))</f>
        <v/>
      </c>
      <c r="I184" s="6">
        <f>IF(OR(Nota!A184="",H184="OK",H184="Item repetido, quantidade bate"),"",IF(H184="Quantidade que não chegou",(C184-D184)*E184,IF(H184="Preço acima do contrato",(E184-F184)*C184,IF(AND(LEFT(H184,8)="Cobrança",COUNTIFS(Nota!A$2:A184,Nota!A184,Nota!C$2:C184,Nota!C184)=G184),(SUMIFS(Nota!D:D,Nota!A:A,Nota!A184,Nota!C:C,Nota!C184)-D184)*E184,0))))</f>
        <v/>
      </c>
      <c r="K184" s="6" t="n"/>
    </row>
    <row r="185">
      <c r="A185">
        <f>IF(Nota!A185="","",Nota!A185)</f>
        <v/>
      </c>
      <c r="B185">
        <f>IF(Nota!A185="","",Nota!C185)</f>
        <v/>
      </c>
      <c r="C185" s="5">
        <f>IF(Nota!A185="","",Nota!D185)</f>
        <v/>
      </c>
      <c r="D185" s="5">
        <f>IF(Nota!A185="","",SUMIFS(Recebimento!D:D,Recebimento!B:B,Nota!A185,Recebimento!C:C,Nota!C185))</f>
        <v/>
      </c>
      <c r="E185" s="6">
        <f>IF(Nota!A185="","",Nota!E185)</f>
        <v/>
      </c>
      <c r="F185" s="6">
        <f>IF(Nota!A185="","",IFERROR(INDEX(Contrato!C:C,MATCH(Nota!C185,Contrato!A:A,0)),"sem contrato"))</f>
        <v/>
      </c>
      <c r="G185">
        <f>IF(Nota!A185="","",COUNTIFS(Nota!A:A,Nota!A185,Nota!C:C,Nota!C185))</f>
        <v/>
      </c>
      <c r="H185">
        <f>IF(Nota!A185="","",IF(G185&gt;1,IF(SUMIFS(Nota!D:D,Nota!A:A,Nota!A185,Nota!C:C,Nota!C185)&gt;D185,"Cobrança em dobro (item repetido na nota)","Item repetido, quantidade bate"),IF(D185&lt;C185,"Quantidade que não chegou",IF(AND(ISNUMBER(F185),E185&gt;F185*(1+IFERROR(INDEX(Contrato!D:D,MATCH(B185,Contrato!A:A,0)),0)/100)),"Preço acima do contrato","OK"))))</f>
        <v/>
      </c>
      <c r="I185" s="6">
        <f>IF(OR(Nota!A185="",H185="OK",H185="Item repetido, quantidade bate"),"",IF(H185="Quantidade que não chegou",(C185-D185)*E185,IF(H185="Preço acima do contrato",(E185-F185)*C185,IF(AND(LEFT(H185,8)="Cobrança",COUNTIFS(Nota!A$2:A185,Nota!A185,Nota!C$2:C185,Nota!C185)=G185),(SUMIFS(Nota!D:D,Nota!A:A,Nota!A185,Nota!C:C,Nota!C185)-D185)*E185,0))))</f>
        <v/>
      </c>
      <c r="K185" s="6" t="n"/>
    </row>
    <row r="186">
      <c r="A186">
        <f>IF(Nota!A186="","",Nota!A186)</f>
        <v/>
      </c>
      <c r="B186">
        <f>IF(Nota!A186="","",Nota!C186)</f>
        <v/>
      </c>
      <c r="C186" s="5">
        <f>IF(Nota!A186="","",Nota!D186)</f>
        <v/>
      </c>
      <c r="D186" s="5">
        <f>IF(Nota!A186="","",SUMIFS(Recebimento!D:D,Recebimento!B:B,Nota!A186,Recebimento!C:C,Nota!C186))</f>
        <v/>
      </c>
      <c r="E186" s="6">
        <f>IF(Nota!A186="","",Nota!E186)</f>
        <v/>
      </c>
      <c r="F186" s="6">
        <f>IF(Nota!A186="","",IFERROR(INDEX(Contrato!C:C,MATCH(Nota!C186,Contrato!A:A,0)),"sem contrato"))</f>
        <v/>
      </c>
      <c r="G186">
        <f>IF(Nota!A186="","",COUNTIFS(Nota!A:A,Nota!A186,Nota!C:C,Nota!C186))</f>
        <v/>
      </c>
      <c r="H186">
        <f>IF(Nota!A186="","",IF(G186&gt;1,IF(SUMIFS(Nota!D:D,Nota!A:A,Nota!A186,Nota!C:C,Nota!C186)&gt;D186,"Cobrança em dobro (item repetido na nota)","Item repetido, quantidade bate"),IF(D186&lt;C186,"Quantidade que não chegou",IF(AND(ISNUMBER(F186),E186&gt;F186*(1+IFERROR(INDEX(Contrato!D:D,MATCH(B186,Contrato!A:A,0)),0)/100)),"Preço acima do contrato","OK"))))</f>
        <v/>
      </c>
      <c r="I186" s="6">
        <f>IF(OR(Nota!A186="",H186="OK",H186="Item repetido, quantidade bate"),"",IF(H186="Quantidade que não chegou",(C186-D186)*E186,IF(H186="Preço acima do contrato",(E186-F186)*C186,IF(AND(LEFT(H186,8)="Cobrança",COUNTIFS(Nota!A$2:A186,Nota!A186,Nota!C$2:C186,Nota!C186)=G186),(SUMIFS(Nota!D:D,Nota!A:A,Nota!A186,Nota!C:C,Nota!C186)-D186)*E186,0))))</f>
        <v/>
      </c>
      <c r="K186" s="6" t="n"/>
    </row>
    <row r="187">
      <c r="A187">
        <f>IF(Nota!A187="","",Nota!A187)</f>
        <v/>
      </c>
      <c r="B187">
        <f>IF(Nota!A187="","",Nota!C187)</f>
        <v/>
      </c>
      <c r="C187" s="5">
        <f>IF(Nota!A187="","",Nota!D187)</f>
        <v/>
      </c>
      <c r="D187" s="5">
        <f>IF(Nota!A187="","",SUMIFS(Recebimento!D:D,Recebimento!B:B,Nota!A187,Recebimento!C:C,Nota!C187))</f>
        <v/>
      </c>
      <c r="E187" s="6">
        <f>IF(Nota!A187="","",Nota!E187)</f>
        <v/>
      </c>
      <c r="F187" s="6">
        <f>IF(Nota!A187="","",IFERROR(INDEX(Contrato!C:C,MATCH(Nota!C187,Contrato!A:A,0)),"sem contrato"))</f>
        <v/>
      </c>
      <c r="G187">
        <f>IF(Nota!A187="","",COUNTIFS(Nota!A:A,Nota!A187,Nota!C:C,Nota!C187))</f>
        <v/>
      </c>
      <c r="H187">
        <f>IF(Nota!A187="","",IF(G187&gt;1,IF(SUMIFS(Nota!D:D,Nota!A:A,Nota!A187,Nota!C:C,Nota!C187)&gt;D187,"Cobrança em dobro (item repetido na nota)","Item repetido, quantidade bate"),IF(D187&lt;C187,"Quantidade que não chegou",IF(AND(ISNUMBER(F187),E187&gt;F187*(1+IFERROR(INDEX(Contrato!D:D,MATCH(B187,Contrato!A:A,0)),0)/100)),"Preço acima do contrato","OK"))))</f>
        <v/>
      </c>
      <c r="I187" s="6">
        <f>IF(OR(Nota!A187="",H187="OK",H187="Item repetido, quantidade bate"),"",IF(H187="Quantidade que não chegou",(C187-D187)*E187,IF(H187="Preço acima do contrato",(E187-F187)*C187,IF(AND(LEFT(H187,8)="Cobrança",COUNTIFS(Nota!A$2:A187,Nota!A187,Nota!C$2:C187,Nota!C187)=G187),(SUMIFS(Nota!D:D,Nota!A:A,Nota!A187,Nota!C:C,Nota!C187)-D187)*E187,0))))</f>
        <v/>
      </c>
      <c r="K187" s="6" t="n"/>
    </row>
    <row r="188">
      <c r="A188">
        <f>IF(Nota!A188="","",Nota!A188)</f>
        <v/>
      </c>
      <c r="B188">
        <f>IF(Nota!A188="","",Nota!C188)</f>
        <v/>
      </c>
      <c r="C188" s="5">
        <f>IF(Nota!A188="","",Nota!D188)</f>
        <v/>
      </c>
      <c r="D188" s="5">
        <f>IF(Nota!A188="","",SUMIFS(Recebimento!D:D,Recebimento!B:B,Nota!A188,Recebimento!C:C,Nota!C188))</f>
        <v/>
      </c>
      <c r="E188" s="6">
        <f>IF(Nota!A188="","",Nota!E188)</f>
        <v/>
      </c>
      <c r="F188" s="6">
        <f>IF(Nota!A188="","",IFERROR(INDEX(Contrato!C:C,MATCH(Nota!C188,Contrato!A:A,0)),"sem contrato"))</f>
        <v/>
      </c>
      <c r="G188">
        <f>IF(Nota!A188="","",COUNTIFS(Nota!A:A,Nota!A188,Nota!C:C,Nota!C188))</f>
        <v/>
      </c>
      <c r="H188">
        <f>IF(Nota!A188="","",IF(G188&gt;1,IF(SUMIFS(Nota!D:D,Nota!A:A,Nota!A188,Nota!C:C,Nota!C188)&gt;D188,"Cobrança em dobro (item repetido na nota)","Item repetido, quantidade bate"),IF(D188&lt;C188,"Quantidade que não chegou",IF(AND(ISNUMBER(F188),E188&gt;F188*(1+IFERROR(INDEX(Contrato!D:D,MATCH(B188,Contrato!A:A,0)),0)/100)),"Preço acima do contrato","OK"))))</f>
        <v/>
      </c>
      <c r="I188" s="6">
        <f>IF(OR(Nota!A188="",H188="OK",H188="Item repetido, quantidade bate"),"",IF(H188="Quantidade que não chegou",(C188-D188)*E188,IF(H188="Preço acima do contrato",(E188-F188)*C188,IF(AND(LEFT(H188,8)="Cobrança",COUNTIFS(Nota!A$2:A188,Nota!A188,Nota!C$2:C188,Nota!C188)=G188),(SUMIFS(Nota!D:D,Nota!A:A,Nota!A188,Nota!C:C,Nota!C188)-D188)*E188,0))))</f>
        <v/>
      </c>
      <c r="K188" s="6" t="n"/>
    </row>
    <row r="189">
      <c r="A189">
        <f>IF(Nota!A189="","",Nota!A189)</f>
        <v/>
      </c>
      <c r="B189">
        <f>IF(Nota!A189="","",Nota!C189)</f>
        <v/>
      </c>
      <c r="C189" s="5">
        <f>IF(Nota!A189="","",Nota!D189)</f>
        <v/>
      </c>
      <c r="D189" s="5">
        <f>IF(Nota!A189="","",SUMIFS(Recebimento!D:D,Recebimento!B:B,Nota!A189,Recebimento!C:C,Nota!C189))</f>
        <v/>
      </c>
      <c r="E189" s="6">
        <f>IF(Nota!A189="","",Nota!E189)</f>
        <v/>
      </c>
      <c r="F189" s="6">
        <f>IF(Nota!A189="","",IFERROR(INDEX(Contrato!C:C,MATCH(Nota!C189,Contrato!A:A,0)),"sem contrato"))</f>
        <v/>
      </c>
      <c r="G189">
        <f>IF(Nota!A189="","",COUNTIFS(Nota!A:A,Nota!A189,Nota!C:C,Nota!C189))</f>
        <v/>
      </c>
      <c r="H189">
        <f>IF(Nota!A189="","",IF(G189&gt;1,IF(SUMIFS(Nota!D:D,Nota!A:A,Nota!A189,Nota!C:C,Nota!C189)&gt;D189,"Cobrança em dobro (item repetido na nota)","Item repetido, quantidade bate"),IF(D189&lt;C189,"Quantidade que não chegou",IF(AND(ISNUMBER(F189),E189&gt;F189*(1+IFERROR(INDEX(Contrato!D:D,MATCH(B189,Contrato!A:A,0)),0)/100)),"Preço acima do contrato","OK"))))</f>
        <v/>
      </c>
      <c r="I189" s="6">
        <f>IF(OR(Nota!A189="",H189="OK",H189="Item repetido, quantidade bate"),"",IF(H189="Quantidade que não chegou",(C189-D189)*E189,IF(H189="Preço acima do contrato",(E189-F189)*C189,IF(AND(LEFT(H189,8)="Cobrança",COUNTIFS(Nota!A$2:A189,Nota!A189,Nota!C$2:C189,Nota!C189)=G189),(SUMIFS(Nota!D:D,Nota!A:A,Nota!A189,Nota!C:C,Nota!C189)-D189)*E189,0))))</f>
        <v/>
      </c>
      <c r="K189" s="6" t="n"/>
    </row>
    <row r="190">
      <c r="A190">
        <f>IF(Nota!A190="","",Nota!A190)</f>
        <v/>
      </c>
      <c r="B190">
        <f>IF(Nota!A190="","",Nota!C190)</f>
        <v/>
      </c>
      <c r="C190" s="5">
        <f>IF(Nota!A190="","",Nota!D190)</f>
        <v/>
      </c>
      <c r="D190" s="5">
        <f>IF(Nota!A190="","",SUMIFS(Recebimento!D:D,Recebimento!B:B,Nota!A190,Recebimento!C:C,Nota!C190))</f>
        <v/>
      </c>
      <c r="E190" s="6">
        <f>IF(Nota!A190="","",Nota!E190)</f>
        <v/>
      </c>
      <c r="F190" s="6">
        <f>IF(Nota!A190="","",IFERROR(INDEX(Contrato!C:C,MATCH(Nota!C190,Contrato!A:A,0)),"sem contrato"))</f>
        <v/>
      </c>
      <c r="G190">
        <f>IF(Nota!A190="","",COUNTIFS(Nota!A:A,Nota!A190,Nota!C:C,Nota!C190))</f>
        <v/>
      </c>
      <c r="H190">
        <f>IF(Nota!A190="","",IF(G190&gt;1,IF(SUMIFS(Nota!D:D,Nota!A:A,Nota!A190,Nota!C:C,Nota!C190)&gt;D190,"Cobrança em dobro (item repetido na nota)","Item repetido, quantidade bate"),IF(D190&lt;C190,"Quantidade que não chegou",IF(AND(ISNUMBER(F190),E190&gt;F190*(1+IFERROR(INDEX(Contrato!D:D,MATCH(B190,Contrato!A:A,0)),0)/100)),"Preço acima do contrato","OK"))))</f>
        <v/>
      </c>
      <c r="I190" s="6">
        <f>IF(OR(Nota!A190="",H190="OK",H190="Item repetido, quantidade bate"),"",IF(H190="Quantidade que não chegou",(C190-D190)*E190,IF(H190="Preço acima do contrato",(E190-F190)*C190,IF(AND(LEFT(H190,8)="Cobrança",COUNTIFS(Nota!A$2:A190,Nota!A190,Nota!C$2:C190,Nota!C190)=G190),(SUMIFS(Nota!D:D,Nota!A:A,Nota!A190,Nota!C:C,Nota!C190)-D190)*E190,0))))</f>
        <v/>
      </c>
      <c r="K190" s="6" t="n"/>
    </row>
    <row r="191">
      <c r="A191">
        <f>IF(Nota!A191="","",Nota!A191)</f>
        <v/>
      </c>
      <c r="B191">
        <f>IF(Nota!A191="","",Nota!C191)</f>
        <v/>
      </c>
      <c r="C191" s="5">
        <f>IF(Nota!A191="","",Nota!D191)</f>
        <v/>
      </c>
      <c r="D191" s="5">
        <f>IF(Nota!A191="","",SUMIFS(Recebimento!D:D,Recebimento!B:B,Nota!A191,Recebimento!C:C,Nota!C191))</f>
        <v/>
      </c>
      <c r="E191" s="6">
        <f>IF(Nota!A191="","",Nota!E191)</f>
        <v/>
      </c>
      <c r="F191" s="6">
        <f>IF(Nota!A191="","",IFERROR(INDEX(Contrato!C:C,MATCH(Nota!C191,Contrato!A:A,0)),"sem contrato"))</f>
        <v/>
      </c>
      <c r="G191">
        <f>IF(Nota!A191="","",COUNTIFS(Nota!A:A,Nota!A191,Nota!C:C,Nota!C191))</f>
        <v/>
      </c>
      <c r="H191">
        <f>IF(Nota!A191="","",IF(G191&gt;1,IF(SUMIFS(Nota!D:D,Nota!A:A,Nota!A191,Nota!C:C,Nota!C191)&gt;D191,"Cobrança em dobro (item repetido na nota)","Item repetido, quantidade bate"),IF(D191&lt;C191,"Quantidade que não chegou",IF(AND(ISNUMBER(F191),E191&gt;F191*(1+IFERROR(INDEX(Contrato!D:D,MATCH(B191,Contrato!A:A,0)),0)/100)),"Preço acima do contrato","OK"))))</f>
        <v/>
      </c>
      <c r="I191" s="6">
        <f>IF(OR(Nota!A191="",H191="OK",H191="Item repetido, quantidade bate"),"",IF(H191="Quantidade que não chegou",(C191-D191)*E191,IF(H191="Preço acima do contrato",(E191-F191)*C191,IF(AND(LEFT(H191,8)="Cobrança",COUNTIFS(Nota!A$2:A191,Nota!A191,Nota!C$2:C191,Nota!C191)=G191),(SUMIFS(Nota!D:D,Nota!A:A,Nota!A191,Nota!C:C,Nota!C191)-D191)*E191,0))))</f>
        <v/>
      </c>
      <c r="K191" s="6" t="n"/>
    </row>
    <row r="192">
      <c r="A192">
        <f>IF(Nota!A192="","",Nota!A192)</f>
        <v/>
      </c>
      <c r="B192">
        <f>IF(Nota!A192="","",Nota!C192)</f>
        <v/>
      </c>
      <c r="C192" s="5">
        <f>IF(Nota!A192="","",Nota!D192)</f>
        <v/>
      </c>
      <c r="D192" s="5">
        <f>IF(Nota!A192="","",SUMIFS(Recebimento!D:D,Recebimento!B:B,Nota!A192,Recebimento!C:C,Nota!C192))</f>
        <v/>
      </c>
      <c r="E192" s="6">
        <f>IF(Nota!A192="","",Nota!E192)</f>
        <v/>
      </c>
      <c r="F192" s="6">
        <f>IF(Nota!A192="","",IFERROR(INDEX(Contrato!C:C,MATCH(Nota!C192,Contrato!A:A,0)),"sem contrato"))</f>
        <v/>
      </c>
      <c r="G192">
        <f>IF(Nota!A192="","",COUNTIFS(Nota!A:A,Nota!A192,Nota!C:C,Nota!C192))</f>
        <v/>
      </c>
      <c r="H192">
        <f>IF(Nota!A192="","",IF(G192&gt;1,IF(SUMIFS(Nota!D:D,Nota!A:A,Nota!A192,Nota!C:C,Nota!C192)&gt;D192,"Cobrança em dobro (item repetido na nota)","Item repetido, quantidade bate"),IF(D192&lt;C192,"Quantidade que não chegou",IF(AND(ISNUMBER(F192),E192&gt;F192*(1+IFERROR(INDEX(Contrato!D:D,MATCH(B192,Contrato!A:A,0)),0)/100)),"Preço acima do contrato","OK"))))</f>
        <v/>
      </c>
      <c r="I192" s="6">
        <f>IF(OR(Nota!A192="",H192="OK",H192="Item repetido, quantidade bate"),"",IF(H192="Quantidade que não chegou",(C192-D192)*E192,IF(H192="Preço acima do contrato",(E192-F192)*C192,IF(AND(LEFT(H192,8)="Cobrança",COUNTIFS(Nota!A$2:A192,Nota!A192,Nota!C$2:C192,Nota!C192)=G192),(SUMIFS(Nota!D:D,Nota!A:A,Nota!A192,Nota!C:C,Nota!C192)-D192)*E192,0))))</f>
        <v/>
      </c>
      <c r="K192" s="6" t="n"/>
    </row>
    <row r="193">
      <c r="A193">
        <f>IF(Nota!A193="","",Nota!A193)</f>
        <v/>
      </c>
      <c r="B193">
        <f>IF(Nota!A193="","",Nota!C193)</f>
        <v/>
      </c>
      <c r="C193" s="5">
        <f>IF(Nota!A193="","",Nota!D193)</f>
        <v/>
      </c>
      <c r="D193" s="5">
        <f>IF(Nota!A193="","",SUMIFS(Recebimento!D:D,Recebimento!B:B,Nota!A193,Recebimento!C:C,Nota!C193))</f>
        <v/>
      </c>
      <c r="E193" s="6">
        <f>IF(Nota!A193="","",Nota!E193)</f>
        <v/>
      </c>
      <c r="F193" s="6">
        <f>IF(Nota!A193="","",IFERROR(INDEX(Contrato!C:C,MATCH(Nota!C193,Contrato!A:A,0)),"sem contrato"))</f>
        <v/>
      </c>
      <c r="G193">
        <f>IF(Nota!A193="","",COUNTIFS(Nota!A:A,Nota!A193,Nota!C:C,Nota!C193))</f>
        <v/>
      </c>
      <c r="H193">
        <f>IF(Nota!A193="","",IF(G193&gt;1,IF(SUMIFS(Nota!D:D,Nota!A:A,Nota!A193,Nota!C:C,Nota!C193)&gt;D193,"Cobrança em dobro (item repetido na nota)","Item repetido, quantidade bate"),IF(D193&lt;C193,"Quantidade que não chegou",IF(AND(ISNUMBER(F193),E193&gt;F193*(1+IFERROR(INDEX(Contrato!D:D,MATCH(B193,Contrato!A:A,0)),0)/100)),"Preço acima do contrato","OK"))))</f>
        <v/>
      </c>
      <c r="I193" s="6">
        <f>IF(OR(Nota!A193="",H193="OK",H193="Item repetido, quantidade bate"),"",IF(H193="Quantidade que não chegou",(C193-D193)*E193,IF(H193="Preço acima do contrato",(E193-F193)*C193,IF(AND(LEFT(H193,8)="Cobrança",COUNTIFS(Nota!A$2:A193,Nota!A193,Nota!C$2:C193,Nota!C193)=G193),(SUMIFS(Nota!D:D,Nota!A:A,Nota!A193,Nota!C:C,Nota!C193)-D193)*E193,0))))</f>
        <v/>
      </c>
      <c r="K193" s="6" t="n"/>
    </row>
    <row r="194">
      <c r="A194">
        <f>IF(Nota!A194="","",Nota!A194)</f>
        <v/>
      </c>
      <c r="B194">
        <f>IF(Nota!A194="","",Nota!C194)</f>
        <v/>
      </c>
      <c r="C194" s="5">
        <f>IF(Nota!A194="","",Nota!D194)</f>
        <v/>
      </c>
      <c r="D194" s="5">
        <f>IF(Nota!A194="","",SUMIFS(Recebimento!D:D,Recebimento!B:B,Nota!A194,Recebimento!C:C,Nota!C194))</f>
        <v/>
      </c>
      <c r="E194" s="6">
        <f>IF(Nota!A194="","",Nota!E194)</f>
        <v/>
      </c>
      <c r="F194" s="6">
        <f>IF(Nota!A194="","",IFERROR(INDEX(Contrato!C:C,MATCH(Nota!C194,Contrato!A:A,0)),"sem contrato"))</f>
        <v/>
      </c>
      <c r="G194">
        <f>IF(Nota!A194="","",COUNTIFS(Nota!A:A,Nota!A194,Nota!C:C,Nota!C194))</f>
        <v/>
      </c>
      <c r="H194">
        <f>IF(Nota!A194="","",IF(G194&gt;1,IF(SUMIFS(Nota!D:D,Nota!A:A,Nota!A194,Nota!C:C,Nota!C194)&gt;D194,"Cobrança em dobro (item repetido na nota)","Item repetido, quantidade bate"),IF(D194&lt;C194,"Quantidade que não chegou",IF(AND(ISNUMBER(F194),E194&gt;F194*(1+IFERROR(INDEX(Contrato!D:D,MATCH(B194,Contrato!A:A,0)),0)/100)),"Preço acima do contrato","OK"))))</f>
        <v/>
      </c>
      <c r="I194" s="6">
        <f>IF(OR(Nota!A194="",H194="OK",H194="Item repetido, quantidade bate"),"",IF(H194="Quantidade que não chegou",(C194-D194)*E194,IF(H194="Preço acima do contrato",(E194-F194)*C194,IF(AND(LEFT(H194,8)="Cobrança",COUNTIFS(Nota!A$2:A194,Nota!A194,Nota!C$2:C194,Nota!C194)=G194),(SUMIFS(Nota!D:D,Nota!A:A,Nota!A194,Nota!C:C,Nota!C194)-D194)*E194,0))))</f>
        <v/>
      </c>
      <c r="K194" s="6" t="n"/>
    </row>
    <row r="195">
      <c r="A195">
        <f>IF(Nota!A195="","",Nota!A195)</f>
        <v/>
      </c>
      <c r="B195">
        <f>IF(Nota!A195="","",Nota!C195)</f>
        <v/>
      </c>
      <c r="C195" s="5">
        <f>IF(Nota!A195="","",Nota!D195)</f>
        <v/>
      </c>
      <c r="D195" s="5">
        <f>IF(Nota!A195="","",SUMIFS(Recebimento!D:D,Recebimento!B:B,Nota!A195,Recebimento!C:C,Nota!C195))</f>
        <v/>
      </c>
      <c r="E195" s="6">
        <f>IF(Nota!A195="","",Nota!E195)</f>
        <v/>
      </c>
      <c r="F195" s="6">
        <f>IF(Nota!A195="","",IFERROR(INDEX(Contrato!C:C,MATCH(Nota!C195,Contrato!A:A,0)),"sem contrato"))</f>
        <v/>
      </c>
      <c r="G195">
        <f>IF(Nota!A195="","",COUNTIFS(Nota!A:A,Nota!A195,Nota!C:C,Nota!C195))</f>
        <v/>
      </c>
      <c r="H195">
        <f>IF(Nota!A195="","",IF(G195&gt;1,IF(SUMIFS(Nota!D:D,Nota!A:A,Nota!A195,Nota!C:C,Nota!C195)&gt;D195,"Cobrança em dobro (item repetido na nota)","Item repetido, quantidade bate"),IF(D195&lt;C195,"Quantidade que não chegou",IF(AND(ISNUMBER(F195),E195&gt;F195*(1+IFERROR(INDEX(Contrato!D:D,MATCH(B195,Contrato!A:A,0)),0)/100)),"Preço acima do contrato","OK"))))</f>
        <v/>
      </c>
      <c r="I195" s="6">
        <f>IF(OR(Nota!A195="",H195="OK",H195="Item repetido, quantidade bate"),"",IF(H195="Quantidade que não chegou",(C195-D195)*E195,IF(H195="Preço acima do contrato",(E195-F195)*C195,IF(AND(LEFT(H195,8)="Cobrança",COUNTIFS(Nota!A$2:A195,Nota!A195,Nota!C$2:C195,Nota!C195)=G195),(SUMIFS(Nota!D:D,Nota!A:A,Nota!A195,Nota!C:C,Nota!C195)-D195)*E195,0))))</f>
        <v/>
      </c>
      <c r="K195" s="6" t="n"/>
    </row>
    <row r="196">
      <c r="A196">
        <f>IF(Nota!A196="","",Nota!A196)</f>
        <v/>
      </c>
      <c r="B196">
        <f>IF(Nota!A196="","",Nota!C196)</f>
        <v/>
      </c>
      <c r="C196" s="5">
        <f>IF(Nota!A196="","",Nota!D196)</f>
        <v/>
      </c>
      <c r="D196" s="5">
        <f>IF(Nota!A196="","",SUMIFS(Recebimento!D:D,Recebimento!B:B,Nota!A196,Recebimento!C:C,Nota!C196))</f>
        <v/>
      </c>
      <c r="E196" s="6">
        <f>IF(Nota!A196="","",Nota!E196)</f>
        <v/>
      </c>
      <c r="F196" s="6">
        <f>IF(Nota!A196="","",IFERROR(INDEX(Contrato!C:C,MATCH(Nota!C196,Contrato!A:A,0)),"sem contrato"))</f>
        <v/>
      </c>
      <c r="G196">
        <f>IF(Nota!A196="","",COUNTIFS(Nota!A:A,Nota!A196,Nota!C:C,Nota!C196))</f>
        <v/>
      </c>
      <c r="H196">
        <f>IF(Nota!A196="","",IF(G196&gt;1,IF(SUMIFS(Nota!D:D,Nota!A:A,Nota!A196,Nota!C:C,Nota!C196)&gt;D196,"Cobrança em dobro (item repetido na nota)","Item repetido, quantidade bate"),IF(D196&lt;C196,"Quantidade que não chegou",IF(AND(ISNUMBER(F196),E196&gt;F196*(1+IFERROR(INDEX(Contrato!D:D,MATCH(B196,Contrato!A:A,0)),0)/100)),"Preço acima do contrato","OK"))))</f>
        <v/>
      </c>
      <c r="I196" s="6">
        <f>IF(OR(Nota!A196="",H196="OK",H196="Item repetido, quantidade bate"),"",IF(H196="Quantidade que não chegou",(C196-D196)*E196,IF(H196="Preço acima do contrato",(E196-F196)*C196,IF(AND(LEFT(H196,8)="Cobrança",COUNTIFS(Nota!A$2:A196,Nota!A196,Nota!C$2:C196,Nota!C196)=G196),(SUMIFS(Nota!D:D,Nota!A:A,Nota!A196,Nota!C:C,Nota!C196)-D196)*E196,0))))</f>
        <v/>
      </c>
      <c r="K196" s="6" t="n"/>
    </row>
    <row r="197">
      <c r="A197">
        <f>IF(Nota!A197="","",Nota!A197)</f>
        <v/>
      </c>
      <c r="B197">
        <f>IF(Nota!A197="","",Nota!C197)</f>
        <v/>
      </c>
      <c r="C197" s="5">
        <f>IF(Nota!A197="","",Nota!D197)</f>
        <v/>
      </c>
      <c r="D197" s="5">
        <f>IF(Nota!A197="","",SUMIFS(Recebimento!D:D,Recebimento!B:B,Nota!A197,Recebimento!C:C,Nota!C197))</f>
        <v/>
      </c>
      <c r="E197" s="6">
        <f>IF(Nota!A197="","",Nota!E197)</f>
        <v/>
      </c>
      <c r="F197" s="6">
        <f>IF(Nota!A197="","",IFERROR(INDEX(Contrato!C:C,MATCH(Nota!C197,Contrato!A:A,0)),"sem contrato"))</f>
        <v/>
      </c>
      <c r="G197">
        <f>IF(Nota!A197="","",COUNTIFS(Nota!A:A,Nota!A197,Nota!C:C,Nota!C197))</f>
        <v/>
      </c>
      <c r="H197">
        <f>IF(Nota!A197="","",IF(G197&gt;1,IF(SUMIFS(Nota!D:D,Nota!A:A,Nota!A197,Nota!C:C,Nota!C197)&gt;D197,"Cobrança em dobro (item repetido na nota)","Item repetido, quantidade bate"),IF(D197&lt;C197,"Quantidade que não chegou",IF(AND(ISNUMBER(F197),E197&gt;F197*(1+IFERROR(INDEX(Contrato!D:D,MATCH(B197,Contrato!A:A,0)),0)/100)),"Preço acima do contrato","OK"))))</f>
        <v/>
      </c>
      <c r="I197" s="6">
        <f>IF(OR(Nota!A197="",H197="OK",H197="Item repetido, quantidade bate"),"",IF(H197="Quantidade que não chegou",(C197-D197)*E197,IF(H197="Preço acima do contrato",(E197-F197)*C197,IF(AND(LEFT(H197,8)="Cobrança",COUNTIFS(Nota!A$2:A197,Nota!A197,Nota!C$2:C197,Nota!C197)=G197),(SUMIFS(Nota!D:D,Nota!A:A,Nota!A197,Nota!C:C,Nota!C197)-D197)*E197,0))))</f>
        <v/>
      </c>
      <c r="K197" s="6" t="n"/>
    </row>
    <row r="198">
      <c r="A198">
        <f>IF(Nota!A198="","",Nota!A198)</f>
        <v/>
      </c>
      <c r="B198">
        <f>IF(Nota!A198="","",Nota!C198)</f>
        <v/>
      </c>
      <c r="C198" s="5">
        <f>IF(Nota!A198="","",Nota!D198)</f>
        <v/>
      </c>
      <c r="D198" s="5">
        <f>IF(Nota!A198="","",SUMIFS(Recebimento!D:D,Recebimento!B:B,Nota!A198,Recebimento!C:C,Nota!C198))</f>
        <v/>
      </c>
      <c r="E198" s="6">
        <f>IF(Nota!A198="","",Nota!E198)</f>
        <v/>
      </c>
      <c r="F198" s="6">
        <f>IF(Nota!A198="","",IFERROR(INDEX(Contrato!C:C,MATCH(Nota!C198,Contrato!A:A,0)),"sem contrato"))</f>
        <v/>
      </c>
      <c r="G198">
        <f>IF(Nota!A198="","",COUNTIFS(Nota!A:A,Nota!A198,Nota!C:C,Nota!C198))</f>
        <v/>
      </c>
      <c r="H198">
        <f>IF(Nota!A198="","",IF(G198&gt;1,IF(SUMIFS(Nota!D:D,Nota!A:A,Nota!A198,Nota!C:C,Nota!C198)&gt;D198,"Cobrança em dobro (item repetido na nota)","Item repetido, quantidade bate"),IF(D198&lt;C198,"Quantidade que não chegou",IF(AND(ISNUMBER(F198),E198&gt;F198*(1+IFERROR(INDEX(Contrato!D:D,MATCH(B198,Contrato!A:A,0)),0)/100)),"Preço acima do contrato","OK"))))</f>
        <v/>
      </c>
      <c r="I198" s="6">
        <f>IF(OR(Nota!A198="",H198="OK",H198="Item repetido, quantidade bate"),"",IF(H198="Quantidade que não chegou",(C198-D198)*E198,IF(H198="Preço acima do contrato",(E198-F198)*C198,IF(AND(LEFT(H198,8)="Cobrança",COUNTIFS(Nota!A$2:A198,Nota!A198,Nota!C$2:C198,Nota!C198)=G198),(SUMIFS(Nota!D:D,Nota!A:A,Nota!A198,Nota!C:C,Nota!C198)-D198)*E198,0))))</f>
        <v/>
      </c>
      <c r="K198" s="6" t="n"/>
    </row>
    <row r="199">
      <c r="A199">
        <f>IF(Nota!A199="","",Nota!A199)</f>
        <v/>
      </c>
      <c r="B199">
        <f>IF(Nota!A199="","",Nota!C199)</f>
        <v/>
      </c>
      <c r="C199" s="5">
        <f>IF(Nota!A199="","",Nota!D199)</f>
        <v/>
      </c>
      <c r="D199" s="5">
        <f>IF(Nota!A199="","",SUMIFS(Recebimento!D:D,Recebimento!B:B,Nota!A199,Recebimento!C:C,Nota!C199))</f>
        <v/>
      </c>
      <c r="E199" s="6">
        <f>IF(Nota!A199="","",Nota!E199)</f>
        <v/>
      </c>
      <c r="F199" s="6">
        <f>IF(Nota!A199="","",IFERROR(INDEX(Contrato!C:C,MATCH(Nota!C199,Contrato!A:A,0)),"sem contrato"))</f>
        <v/>
      </c>
      <c r="G199">
        <f>IF(Nota!A199="","",COUNTIFS(Nota!A:A,Nota!A199,Nota!C:C,Nota!C199))</f>
        <v/>
      </c>
      <c r="H199">
        <f>IF(Nota!A199="","",IF(G199&gt;1,IF(SUMIFS(Nota!D:D,Nota!A:A,Nota!A199,Nota!C:C,Nota!C199)&gt;D199,"Cobrança em dobro (item repetido na nota)","Item repetido, quantidade bate"),IF(D199&lt;C199,"Quantidade que não chegou",IF(AND(ISNUMBER(F199),E199&gt;F199*(1+IFERROR(INDEX(Contrato!D:D,MATCH(B199,Contrato!A:A,0)),0)/100)),"Preço acima do contrato","OK"))))</f>
        <v/>
      </c>
      <c r="I199" s="6">
        <f>IF(OR(Nota!A199="",H199="OK",H199="Item repetido, quantidade bate"),"",IF(H199="Quantidade que não chegou",(C199-D199)*E199,IF(H199="Preço acima do contrato",(E199-F199)*C199,IF(AND(LEFT(H199,8)="Cobrança",COUNTIFS(Nota!A$2:A199,Nota!A199,Nota!C$2:C199,Nota!C199)=G199),(SUMIFS(Nota!D:D,Nota!A:A,Nota!A199,Nota!C:C,Nota!C199)-D199)*E199,0))))</f>
        <v/>
      </c>
      <c r="K199" s="6" t="n"/>
    </row>
    <row r="200">
      <c r="A200">
        <f>IF(Nota!A200="","",Nota!A200)</f>
        <v/>
      </c>
      <c r="B200">
        <f>IF(Nota!A200="","",Nota!C200)</f>
        <v/>
      </c>
      <c r="C200" s="5">
        <f>IF(Nota!A200="","",Nota!D200)</f>
        <v/>
      </c>
      <c r="D200" s="5">
        <f>IF(Nota!A200="","",SUMIFS(Recebimento!D:D,Recebimento!B:B,Nota!A200,Recebimento!C:C,Nota!C200))</f>
        <v/>
      </c>
      <c r="E200" s="6">
        <f>IF(Nota!A200="","",Nota!E200)</f>
        <v/>
      </c>
      <c r="F200" s="6">
        <f>IF(Nota!A200="","",IFERROR(INDEX(Contrato!C:C,MATCH(Nota!C200,Contrato!A:A,0)),"sem contrato"))</f>
        <v/>
      </c>
      <c r="G200">
        <f>IF(Nota!A200="","",COUNTIFS(Nota!A:A,Nota!A200,Nota!C:C,Nota!C200))</f>
        <v/>
      </c>
      <c r="H200">
        <f>IF(Nota!A200="","",IF(G200&gt;1,IF(SUMIFS(Nota!D:D,Nota!A:A,Nota!A200,Nota!C:C,Nota!C200)&gt;D200,"Cobrança em dobro (item repetido na nota)","Item repetido, quantidade bate"),IF(D200&lt;C200,"Quantidade que não chegou",IF(AND(ISNUMBER(F200),E200&gt;F200*(1+IFERROR(INDEX(Contrato!D:D,MATCH(B200,Contrato!A:A,0)),0)/100)),"Preço acima do contrato","OK"))))</f>
        <v/>
      </c>
      <c r="I200" s="6">
        <f>IF(OR(Nota!A200="",H200="OK",H200="Item repetido, quantidade bate"),"",IF(H200="Quantidade que não chegou",(C200-D200)*E200,IF(H200="Preço acima do contrato",(E200-F200)*C200,IF(AND(LEFT(H200,8)="Cobrança",COUNTIFS(Nota!A$2:A200,Nota!A200,Nota!C$2:C200,Nota!C200)=G200),(SUMIFS(Nota!D:D,Nota!A:A,Nota!A200,Nota!C:C,Nota!C200)-D200)*E200,0))))</f>
        <v/>
      </c>
      <c r="K200" s="6" t="n"/>
    </row>
    <row r="201">
      <c r="A201">
        <f>IF(Nota!A201="","",Nota!A201)</f>
        <v/>
      </c>
      <c r="B201">
        <f>IF(Nota!A201="","",Nota!C201)</f>
        <v/>
      </c>
      <c r="C201" s="5">
        <f>IF(Nota!A201="","",Nota!D201)</f>
        <v/>
      </c>
      <c r="D201" s="5">
        <f>IF(Nota!A201="","",SUMIFS(Recebimento!D:D,Recebimento!B:B,Nota!A201,Recebimento!C:C,Nota!C201))</f>
        <v/>
      </c>
      <c r="E201" s="6">
        <f>IF(Nota!A201="","",Nota!E201)</f>
        <v/>
      </c>
      <c r="F201" s="6">
        <f>IF(Nota!A201="","",IFERROR(INDEX(Contrato!C:C,MATCH(Nota!C201,Contrato!A:A,0)),"sem contrato"))</f>
        <v/>
      </c>
      <c r="G201">
        <f>IF(Nota!A201="","",COUNTIFS(Nota!A:A,Nota!A201,Nota!C:C,Nota!C201))</f>
        <v/>
      </c>
      <c r="H201">
        <f>IF(Nota!A201="","",IF(G201&gt;1,IF(SUMIFS(Nota!D:D,Nota!A:A,Nota!A201,Nota!C:C,Nota!C201)&gt;D201,"Cobrança em dobro (item repetido na nota)","Item repetido, quantidade bate"),IF(D201&lt;C201,"Quantidade que não chegou",IF(AND(ISNUMBER(F201),E201&gt;F201*(1+IFERROR(INDEX(Contrato!D:D,MATCH(B201,Contrato!A:A,0)),0)/100)),"Preço acima do contrato","OK"))))</f>
        <v/>
      </c>
      <c r="I201" s="6">
        <f>IF(OR(Nota!A201="",H201="OK",H201="Item repetido, quantidade bate"),"",IF(H201="Quantidade que não chegou",(C201-D201)*E201,IF(H201="Preço acima do contrato",(E201-F201)*C201,IF(AND(LEFT(H201,8)="Cobrança",COUNTIFS(Nota!A$2:A201,Nota!A201,Nota!C$2:C201,Nota!C201)=G201),(SUMIFS(Nota!D:D,Nota!A:A,Nota!A201,Nota!C:C,Nota!C201)-D201)*E201,0))))</f>
        <v/>
      </c>
      <c r="K201" s="6" t="n"/>
    </row>
    <row r="202">
      <c r="A202">
        <f>IF(Nota!A202="","",Nota!A202)</f>
        <v/>
      </c>
      <c r="B202">
        <f>IF(Nota!A202="","",Nota!C202)</f>
        <v/>
      </c>
      <c r="C202" s="5">
        <f>IF(Nota!A202="","",Nota!D202)</f>
        <v/>
      </c>
      <c r="D202" s="5">
        <f>IF(Nota!A202="","",SUMIFS(Recebimento!D:D,Recebimento!B:B,Nota!A202,Recebimento!C:C,Nota!C202))</f>
        <v/>
      </c>
      <c r="E202" s="6">
        <f>IF(Nota!A202="","",Nota!E202)</f>
        <v/>
      </c>
      <c r="F202" s="6">
        <f>IF(Nota!A202="","",IFERROR(INDEX(Contrato!C:C,MATCH(Nota!C202,Contrato!A:A,0)),"sem contrato"))</f>
        <v/>
      </c>
      <c r="G202">
        <f>IF(Nota!A202="","",COUNTIFS(Nota!A:A,Nota!A202,Nota!C:C,Nota!C202))</f>
        <v/>
      </c>
      <c r="H202">
        <f>IF(Nota!A202="","",IF(G202&gt;1,IF(SUMIFS(Nota!D:D,Nota!A:A,Nota!A202,Nota!C:C,Nota!C202)&gt;D202,"Cobrança em dobro (item repetido na nota)","Item repetido, quantidade bate"),IF(D202&lt;C202,"Quantidade que não chegou",IF(AND(ISNUMBER(F202),E202&gt;F202*(1+IFERROR(INDEX(Contrato!D:D,MATCH(B202,Contrato!A:A,0)),0)/100)),"Preço acima do contrato","OK"))))</f>
        <v/>
      </c>
      <c r="I202" s="6">
        <f>IF(OR(Nota!A202="",H202="OK",H202="Item repetido, quantidade bate"),"",IF(H202="Quantidade que não chegou",(C202-D202)*E202,IF(H202="Preço acima do contrato",(E202-F202)*C202,IF(AND(LEFT(H202,8)="Cobrança",COUNTIFS(Nota!A$2:A202,Nota!A202,Nota!C$2:C202,Nota!C202)=G202),(SUMIFS(Nota!D:D,Nota!A:A,Nota!A202,Nota!C:C,Nota!C202)-D202)*E202,0))))</f>
        <v/>
      </c>
      <c r="K202" s="6" t="n"/>
    </row>
    <row r="203">
      <c r="A203">
        <f>IF(Nota!A203="","",Nota!A203)</f>
        <v/>
      </c>
      <c r="B203">
        <f>IF(Nota!A203="","",Nota!C203)</f>
        <v/>
      </c>
      <c r="C203" s="5">
        <f>IF(Nota!A203="","",Nota!D203)</f>
        <v/>
      </c>
      <c r="D203" s="5">
        <f>IF(Nota!A203="","",SUMIFS(Recebimento!D:D,Recebimento!B:B,Nota!A203,Recebimento!C:C,Nota!C203))</f>
        <v/>
      </c>
      <c r="E203" s="6">
        <f>IF(Nota!A203="","",Nota!E203)</f>
        <v/>
      </c>
      <c r="F203" s="6">
        <f>IF(Nota!A203="","",IFERROR(INDEX(Contrato!C:C,MATCH(Nota!C203,Contrato!A:A,0)),"sem contrato"))</f>
        <v/>
      </c>
      <c r="G203">
        <f>IF(Nota!A203="","",COUNTIFS(Nota!A:A,Nota!A203,Nota!C:C,Nota!C203))</f>
        <v/>
      </c>
      <c r="H203">
        <f>IF(Nota!A203="","",IF(G203&gt;1,IF(SUMIFS(Nota!D:D,Nota!A:A,Nota!A203,Nota!C:C,Nota!C203)&gt;D203,"Cobrança em dobro (item repetido na nota)","Item repetido, quantidade bate"),IF(D203&lt;C203,"Quantidade que não chegou",IF(AND(ISNUMBER(F203),E203&gt;F203*(1+IFERROR(INDEX(Contrato!D:D,MATCH(B203,Contrato!A:A,0)),0)/100)),"Preço acima do contrato","OK"))))</f>
        <v/>
      </c>
      <c r="I203" s="6">
        <f>IF(OR(Nota!A203="",H203="OK",H203="Item repetido, quantidade bate"),"",IF(H203="Quantidade que não chegou",(C203-D203)*E203,IF(H203="Preço acima do contrato",(E203-F203)*C203,IF(AND(LEFT(H203,8)="Cobrança",COUNTIFS(Nota!A$2:A203,Nota!A203,Nota!C$2:C203,Nota!C203)=G203),(SUMIFS(Nota!D:D,Nota!A:A,Nota!A203,Nota!C:C,Nota!C203)-D203)*E203,0))))</f>
        <v/>
      </c>
      <c r="K203" s="6" t="n"/>
    </row>
    <row r="204">
      <c r="A204">
        <f>IF(Nota!A204="","",Nota!A204)</f>
        <v/>
      </c>
      <c r="B204">
        <f>IF(Nota!A204="","",Nota!C204)</f>
        <v/>
      </c>
      <c r="C204" s="5">
        <f>IF(Nota!A204="","",Nota!D204)</f>
        <v/>
      </c>
      <c r="D204" s="5">
        <f>IF(Nota!A204="","",SUMIFS(Recebimento!D:D,Recebimento!B:B,Nota!A204,Recebimento!C:C,Nota!C204))</f>
        <v/>
      </c>
      <c r="E204" s="6">
        <f>IF(Nota!A204="","",Nota!E204)</f>
        <v/>
      </c>
      <c r="F204" s="6">
        <f>IF(Nota!A204="","",IFERROR(INDEX(Contrato!C:C,MATCH(Nota!C204,Contrato!A:A,0)),"sem contrato"))</f>
        <v/>
      </c>
      <c r="G204">
        <f>IF(Nota!A204="","",COUNTIFS(Nota!A:A,Nota!A204,Nota!C:C,Nota!C204))</f>
        <v/>
      </c>
      <c r="H204">
        <f>IF(Nota!A204="","",IF(G204&gt;1,IF(SUMIFS(Nota!D:D,Nota!A:A,Nota!A204,Nota!C:C,Nota!C204)&gt;D204,"Cobrança em dobro (item repetido na nota)","Item repetido, quantidade bate"),IF(D204&lt;C204,"Quantidade que não chegou",IF(AND(ISNUMBER(F204),E204&gt;F204*(1+IFERROR(INDEX(Contrato!D:D,MATCH(B204,Contrato!A:A,0)),0)/100)),"Preço acima do contrato","OK"))))</f>
        <v/>
      </c>
      <c r="I204" s="6">
        <f>IF(OR(Nota!A204="",H204="OK",H204="Item repetido, quantidade bate"),"",IF(H204="Quantidade que não chegou",(C204-D204)*E204,IF(H204="Preço acima do contrato",(E204-F204)*C204,IF(AND(LEFT(H204,8)="Cobrança",COUNTIFS(Nota!A$2:A204,Nota!A204,Nota!C$2:C204,Nota!C204)=G204),(SUMIFS(Nota!D:D,Nota!A:A,Nota!A204,Nota!C:C,Nota!C204)-D204)*E204,0))))</f>
        <v/>
      </c>
      <c r="K204" s="6" t="n"/>
    </row>
    <row r="205">
      <c r="A205">
        <f>IF(Nota!A205="","",Nota!A205)</f>
        <v/>
      </c>
      <c r="B205">
        <f>IF(Nota!A205="","",Nota!C205)</f>
        <v/>
      </c>
      <c r="C205" s="5">
        <f>IF(Nota!A205="","",Nota!D205)</f>
        <v/>
      </c>
      <c r="D205" s="5">
        <f>IF(Nota!A205="","",SUMIFS(Recebimento!D:D,Recebimento!B:B,Nota!A205,Recebimento!C:C,Nota!C205))</f>
        <v/>
      </c>
      <c r="E205" s="6">
        <f>IF(Nota!A205="","",Nota!E205)</f>
        <v/>
      </c>
      <c r="F205" s="6">
        <f>IF(Nota!A205="","",IFERROR(INDEX(Contrato!C:C,MATCH(Nota!C205,Contrato!A:A,0)),"sem contrato"))</f>
        <v/>
      </c>
      <c r="G205">
        <f>IF(Nota!A205="","",COUNTIFS(Nota!A:A,Nota!A205,Nota!C:C,Nota!C205))</f>
        <v/>
      </c>
      <c r="H205">
        <f>IF(Nota!A205="","",IF(G205&gt;1,IF(SUMIFS(Nota!D:D,Nota!A:A,Nota!A205,Nota!C:C,Nota!C205)&gt;D205,"Cobrança em dobro (item repetido na nota)","Item repetido, quantidade bate"),IF(D205&lt;C205,"Quantidade que não chegou",IF(AND(ISNUMBER(F205),E205&gt;F205*(1+IFERROR(INDEX(Contrato!D:D,MATCH(B205,Contrato!A:A,0)),0)/100)),"Preço acima do contrato","OK"))))</f>
        <v/>
      </c>
      <c r="I205" s="6">
        <f>IF(OR(Nota!A205="",H205="OK",H205="Item repetido, quantidade bate"),"",IF(H205="Quantidade que não chegou",(C205-D205)*E205,IF(H205="Preço acima do contrato",(E205-F205)*C205,IF(AND(LEFT(H205,8)="Cobrança",COUNTIFS(Nota!A$2:A205,Nota!A205,Nota!C$2:C205,Nota!C205)=G205),(SUMIFS(Nota!D:D,Nota!A:A,Nota!A205,Nota!C:C,Nota!C205)-D205)*E205,0))))</f>
        <v/>
      </c>
      <c r="K205" s="6" t="n"/>
    </row>
    <row r="206">
      <c r="A206">
        <f>IF(Nota!A206="","",Nota!A206)</f>
        <v/>
      </c>
      <c r="B206">
        <f>IF(Nota!A206="","",Nota!C206)</f>
        <v/>
      </c>
      <c r="C206" s="5">
        <f>IF(Nota!A206="","",Nota!D206)</f>
        <v/>
      </c>
      <c r="D206" s="5">
        <f>IF(Nota!A206="","",SUMIFS(Recebimento!D:D,Recebimento!B:B,Nota!A206,Recebimento!C:C,Nota!C206))</f>
        <v/>
      </c>
      <c r="E206" s="6">
        <f>IF(Nota!A206="","",Nota!E206)</f>
        <v/>
      </c>
      <c r="F206" s="6">
        <f>IF(Nota!A206="","",IFERROR(INDEX(Contrato!C:C,MATCH(Nota!C206,Contrato!A:A,0)),"sem contrato"))</f>
        <v/>
      </c>
      <c r="G206">
        <f>IF(Nota!A206="","",COUNTIFS(Nota!A:A,Nota!A206,Nota!C:C,Nota!C206))</f>
        <v/>
      </c>
      <c r="H206">
        <f>IF(Nota!A206="","",IF(G206&gt;1,IF(SUMIFS(Nota!D:D,Nota!A:A,Nota!A206,Nota!C:C,Nota!C206)&gt;D206,"Cobrança em dobro (item repetido na nota)","Item repetido, quantidade bate"),IF(D206&lt;C206,"Quantidade que não chegou",IF(AND(ISNUMBER(F206),E206&gt;F206*(1+IFERROR(INDEX(Contrato!D:D,MATCH(B206,Contrato!A:A,0)),0)/100)),"Preço acima do contrato","OK"))))</f>
        <v/>
      </c>
      <c r="I206" s="6">
        <f>IF(OR(Nota!A206="",H206="OK",H206="Item repetido, quantidade bate"),"",IF(H206="Quantidade que não chegou",(C206-D206)*E206,IF(H206="Preço acima do contrato",(E206-F206)*C206,IF(AND(LEFT(H206,8)="Cobrança",COUNTIFS(Nota!A$2:A206,Nota!A206,Nota!C$2:C206,Nota!C206)=G206),(SUMIFS(Nota!D:D,Nota!A:A,Nota!A206,Nota!C:C,Nota!C206)-D206)*E206,0))))</f>
        <v/>
      </c>
      <c r="K206" s="6" t="n"/>
    </row>
    <row r="207">
      <c r="A207">
        <f>IF(Nota!A207="","",Nota!A207)</f>
        <v/>
      </c>
      <c r="B207">
        <f>IF(Nota!A207="","",Nota!C207)</f>
        <v/>
      </c>
      <c r="C207" s="5">
        <f>IF(Nota!A207="","",Nota!D207)</f>
        <v/>
      </c>
      <c r="D207" s="5">
        <f>IF(Nota!A207="","",SUMIFS(Recebimento!D:D,Recebimento!B:B,Nota!A207,Recebimento!C:C,Nota!C207))</f>
        <v/>
      </c>
      <c r="E207" s="6">
        <f>IF(Nota!A207="","",Nota!E207)</f>
        <v/>
      </c>
      <c r="F207" s="6">
        <f>IF(Nota!A207="","",IFERROR(INDEX(Contrato!C:C,MATCH(Nota!C207,Contrato!A:A,0)),"sem contrato"))</f>
        <v/>
      </c>
      <c r="G207">
        <f>IF(Nota!A207="","",COUNTIFS(Nota!A:A,Nota!A207,Nota!C:C,Nota!C207))</f>
        <v/>
      </c>
      <c r="H207">
        <f>IF(Nota!A207="","",IF(G207&gt;1,IF(SUMIFS(Nota!D:D,Nota!A:A,Nota!A207,Nota!C:C,Nota!C207)&gt;D207,"Cobrança em dobro (item repetido na nota)","Item repetido, quantidade bate"),IF(D207&lt;C207,"Quantidade que não chegou",IF(AND(ISNUMBER(F207),E207&gt;F207*(1+IFERROR(INDEX(Contrato!D:D,MATCH(B207,Contrato!A:A,0)),0)/100)),"Preço acima do contrato","OK"))))</f>
        <v/>
      </c>
      <c r="I207" s="6">
        <f>IF(OR(Nota!A207="",H207="OK",H207="Item repetido, quantidade bate"),"",IF(H207="Quantidade que não chegou",(C207-D207)*E207,IF(H207="Preço acima do contrato",(E207-F207)*C207,IF(AND(LEFT(H207,8)="Cobrança",COUNTIFS(Nota!A$2:A207,Nota!A207,Nota!C$2:C207,Nota!C207)=G207),(SUMIFS(Nota!D:D,Nota!A:A,Nota!A207,Nota!C:C,Nota!C207)-D207)*E207,0))))</f>
        <v/>
      </c>
      <c r="K207" s="6" t="n"/>
    </row>
    <row r="208">
      <c r="A208">
        <f>IF(Nota!A208="","",Nota!A208)</f>
        <v/>
      </c>
      <c r="B208">
        <f>IF(Nota!A208="","",Nota!C208)</f>
        <v/>
      </c>
      <c r="C208" s="5">
        <f>IF(Nota!A208="","",Nota!D208)</f>
        <v/>
      </c>
      <c r="D208" s="5">
        <f>IF(Nota!A208="","",SUMIFS(Recebimento!D:D,Recebimento!B:B,Nota!A208,Recebimento!C:C,Nota!C208))</f>
        <v/>
      </c>
      <c r="E208" s="6">
        <f>IF(Nota!A208="","",Nota!E208)</f>
        <v/>
      </c>
      <c r="F208" s="6">
        <f>IF(Nota!A208="","",IFERROR(INDEX(Contrato!C:C,MATCH(Nota!C208,Contrato!A:A,0)),"sem contrato"))</f>
        <v/>
      </c>
      <c r="G208">
        <f>IF(Nota!A208="","",COUNTIFS(Nota!A:A,Nota!A208,Nota!C:C,Nota!C208))</f>
        <v/>
      </c>
      <c r="H208">
        <f>IF(Nota!A208="","",IF(G208&gt;1,IF(SUMIFS(Nota!D:D,Nota!A:A,Nota!A208,Nota!C:C,Nota!C208)&gt;D208,"Cobrança em dobro (item repetido na nota)","Item repetido, quantidade bate"),IF(D208&lt;C208,"Quantidade que não chegou",IF(AND(ISNUMBER(F208),E208&gt;F208*(1+IFERROR(INDEX(Contrato!D:D,MATCH(B208,Contrato!A:A,0)),0)/100)),"Preço acima do contrato","OK"))))</f>
        <v/>
      </c>
      <c r="I208" s="6">
        <f>IF(OR(Nota!A208="",H208="OK",H208="Item repetido, quantidade bate"),"",IF(H208="Quantidade que não chegou",(C208-D208)*E208,IF(H208="Preço acima do contrato",(E208-F208)*C208,IF(AND(LEFT(H208,8)="Cobrança",COUNTIFS(Nota!A$2:A208,Nota!A208,Nota!C$2:C208,Nota!C208)=G208),(SUMIFS(Nota!D:D,Nota!A:A,Nota!A208,Nota!C:C,Nota!C208)-D208)*E208,0))))</f>
        <v/>
      </c>
      <c r="K208" s="6" t="n"/>
    </row>
    <row r="209">
      <c r="A209">
        <f>IF(Nota!A209="","",Nota!A209)</f>
        <v/>
      </c>
      <c r="B209">
        <f>IF(Nota!A209="","",Nota!C209)</f>
        <v/>
      </c>
      <c r="C209" s="5">
        <f>IF(Nota!A209="","",Nota!D209)</f>
        <v/>
      </c>
      <c r="D209" s="5">
        <f>IF(Nota!A209="","",SUMIFS(Recebimento!D:D,Recebimento!B:B,Nota!A209,Recebimento!C:C,Nota!C209))</f>
        <v/>
      </c>
      <c r="E209" s="6">
        <f>IF(Nota!A209="","",Nota!E209)</f>
        <v/>
      </c>
      <c r="F209" s="6">
        <f>IF(Nota!A209="","",IFERROR(INDEX(Contrato!C:C,MATCH(Nota!C209,Contrato!A:A,0)),"sem contrato"))</f>
        <v/>
      </c>
      <c r="G209">
        <f>IF(Nota!A209="","",COUNTIFS(Nota!A:A,Nota!A209,Nota!C:C,Nota!C209))</f>
        <v/>
      </c>
      <c r="H209">
        <f>IF(Nota!A209="","",IF(G209&gt;1,IF(SUMIFS(Nota!D:D,Nota!A:A,Nota!A209,Nota!C:C,Nota!C209)&gt;D209,"Cobrança em dobro (item repetido na nota)","Item repetido, quantidade bate"),IF(D209&lt;C209,"Quantidade que não chegou",IF(AND(ISNUMBER(F209),E209&gt;F209*(1+IFERROR(INDEX(Contrato!D:D,MATCH(B209,Contrato!A:A,0)),0)/100)),"Preço acima do contrato","OK"))))</f>
        <v/>
      </c>
      <c r="I209" s="6">
        <f>IF(OR(Nota!A209="",H209="OK",H209="Item repetido, quantidade bate"),"",IF(H209="Quantidade que não chegou",(C209-D209)*E209,IF(H209="Preço acima do contrato",(E209-F209)*C209,IF(AND(LEFT(H209,8)="Cobrança",COUNTIFS(Nota!A$2:A209,Nota!A209,Nota!C$2:C209,Nota!C209)=G209),(SUMIFS(Nota!D:D,Nota!A:A,Nota!A209,Nota!C:C,Nota!C209)-D209)*E209,0))))</f>
        <v/>
      </c>
      <c r="K209" s="6" t="n"/>
    </row>
    <row r="210">
      <c r="A210">
        <f>IF(Nota!A210="","",Nota!A210)</f>
        <v/>
      </c>
      <c r="B210">
        <f>IF(Nota!A210="","",Nota!C210)</f>
        <v/>
      </c>
      <c r="C210" s="5">
        <f>IF(Nota!A210="","",Nota!D210)</f>
        <v/>
      </c>
      <c r="D210" s="5">
        <f>IF(Nota!A210="","",SUMIFS(Recebimento!D:D,Recebimento!B:B,Nota!A210,Recebimento!C:C,Nota!C210))</f>
        <v/>
      </c>
      <c r="E210" s="6">
        <f>IF(Nota!A210="","",Nota!E210)</f>
        <v/>
      </c>
      <c r="F210" s="6">
        <f>IF(Nota!A210="","",IFERROR(INDEX(Contrato!C:C,MATCH(Nota!C210,Contrato!A:A,0)),"sem contrato"))</f>
        <v/>
      </c>
      <c r="G210">
        <f>IF(Nota!A210="","",COUNTIFS(Nota!A:A,Nota!A210,Nota!C:C,Nota!C210))</f>
        <v/>
      </c>
      <c r="H210">
        <f>IF(Nota!A210="","",IF(G210&gt;1,IF(SUMIFS(Nota!D:D,Nota!A:A,Nota!A210,Nota!C:C,Nota!C210)&gt;D210,"Cobrança em dobro (item repetido na nota)","Item repetido, quantidade bate"),IF(D210&lt;C210,"Quantidade que não chegou",IF(AND(ISNUMBER(F210),E210&gt;F210*(1+IFERROR(INDEX(Contrato!D:D,MATCH(B210,Contrato!A:A,0)),0)/100)),"Preço acima do contrato","OK"))))</f>
        <v/>
      </c>
      <c r="I210" s="6">
        <f>IF(OR(Nota!A210="",H210="OK",H210="Item repetido, quantidade bate"),"",IF(H210="Quantidade que não chegou",(C210-D210)*E210,IF(H210="Preço acima do contrato",(E210-F210)*C210,IF(AND(LEFT(H210,8)="Cobrança",COUNTIFS(Nota!A$2:A210,Nota!A210,Nota!C$2:C210,Nota!C210)=G210),(SUMIFS(Nota!D:D,Nota!A:A,Nota!A210,Nota!C:C,Nota!C210)-D210)*E210,0))))</f>
        <v/>
      </c>
      <c r="K210" s="6" t="n"/>
    </row>
    <row r="211">
      <c r="A211">
        <f>IF(Nota!A211="","",Nota!A211)</f>
        <v/>
      </c>
      <c r="B211">
        <f>IF(Nota!A211="","",Nota!C211)</f>
        <v/>
      </c>
      <c r="C211" s="5">
        <f>IF(Nota!A211="","",Nota!D211)</f>
        <v/>
      </c>
      <c r="D211" s="5">
        <f>IF(Nota!A211="","",SUMIFS(Recebimento!D:D,Recebimento!B:B,Nota!A211,Recebimento!C:C,Nota!C211))</f>
        <v/>
      </c>
      <c r="E211" s="6">
        <f>IF(Nota!A211="","",Nota!E211)</f>
        <v/>
      </c>
      <c r="F211" s="6">
        <f>IF(Nota!A211="","",IFERROR(INDEX(Contrato!C:C,MATCH(Nota!C211,Contrato!A:A,0)),"sem contrato"))</f>
        <v/>
      </c>
      <c r="G211">
        <f>IF(Nota!A211="","",COUNTIFS(Nota!A:A,Nota!A211,Nota!C:C,Nota!C211))</f>
        <v/>
      </c>
      <c r="H211">
        <f>IF(Nota!A211="","",IF(G211&gt;1,IF(SUMIFS(Nota!D:D,Nota!A:A,Nota!A211,Nota!C:C,Nota!C211)&gt;D211,"Cobrança em dobro (item repetido na nota)","Item repetido, quantidade bate"),IF(D211&lt;C211,"Quantidade que não chegou",IF(AND(ISNUMBER(F211),E211&gt;F211*(1+IFERROR(INDEX(Contrato!D:D,MATCH(B211,Contrato!A:A,0)),0)/100)),"Preço acima do contrato","OK"))))</f>
        <v/>
      </c>
      <c r="I211" s="6">
        <f>IF(OR(Nota!A211="",H211="OK",H211="Item repetido, quantidade bate"),"",IF(H211="Quantidade que não chegou",(C211-D211)*E211,IF(H211="Preço acima do contrato",(E211-F211)*C211,IF(AND(LEFT(H211,8)="Cobrança",COUNTIFS(Nota!A$2:A211,Nota!A211,Nota!C$2:C211,Nota!C211)=G211),(SUMIFS(Nota!D:D,Nota!A:A,Nota!A211,Nota!C:C,Nota!C211)-D211)*E211,0))))</f>
        <v/>
      </c>
      <c r="K211" s="6" t="n"/>
    </row>
    <row r="212">
      <c r="A212">
        <f>IF(Nota!A212="","",Nota!A212)</f>
        <v/>
      </c>
      <c r="B212">
        <f>IF(Nota!A212="","",Nota!C212)</f>
        <v/>
      </c>
      <c r="C212" s="5">
        <f>IF(Nota!A212="","",Nota!D212)</f>
        <v/>
      </c>
      <c r="D212" s="5">
        <f>IF(Nota!A212="","",SUMIFS(Recebimento!D:D,Recebimento!B:B,Nota!A212,Recebimento!C:C,Nota!C212))</f>
        <v/>
      </c>
      <c r="E212" s="6">
        <f>IF(Nota!A212="","",Nota!E212)</f>
        <v/>
      </c>
      <c r="F212" s="6">
        <f>IF(Nota!A212="","",IFERROR(INDEX(Contrato!C:C,MATCH(Nota!C212,Contrato!A:A,0)),"sem contrato"))</f>
        <v/>
      </c>
      <c r="G212">
        <f>IF(Nota!A212="","",COUNTIFS(Nota!A:A,Nota!A212,Nota!C:C,Nota!C212))</f>
        <v/>
      </c>
      <c r="H212">
        <f>IF(Nota!A212="","",IF(G212&gt;1,IF(SUMIFS(Nota!D:D,Nota!A:A,Nota!A212,Nota!C:C,Nota!C212)&gt;D212,"Cobrança em dobro (item repetido na nota)","Item repetido, quantidade bate"),IF(D212&lt;C212,"Quantidade que não chegou",IF(AND(ISNUMBER(F212),E212&gt;F212*(1+IFERROR(INDEX(Contrato!D:D,MATCH(B212,Contrato!A:A,0)),0)/100)),"Preço acima do contrato","OK"))))</f>
        <v/>
      </c>
      <c r="I212" s="6">
        <f>IF(OR(Nota!A212="",H212="OK",H212="Item repetido, quantidade bate"),"",IF(H212="Quantidade que não chegou",(C212-D212)*E212,IF(H212="Preço acima do contrato",(E212-F212)*C212,IF(AND(LEFT(H212,8)="Cobrança",COUNTIFS(Nota!A$2:A212,Nota!A212,Nota!C$2:C212,Nota!C212)=G212),(SUMIFS(Nota!D:D,Nota!A:A,Nota!A212,Nota!C:C,Nota!C212)-D212)*E212,0))))</f>
        <v/>
      </c>
      <c r="K212" s="6" t="n"/>
    </row>
    <row r="213">
      <c r="A213">
        <f>IF(Nota!A213="","",Nota!A213)</f>
        <v/>
      </c>
      <c r="B213">
        <f>IF(Nota!A213="","",Nota!C213)</f>
        <v/>
      </c>
      <c r="C213" s="5">
        <f>IF(Nota!A213="","",Nota!D213)</f>
        <v/>
      </c>
      <c r="D213" s="5">
        <f>IF(Nota!A213="","",SUMIFS(Recebimento!D:D,Recebimento!B:B,Nota!A213,Recebimento!C:C,Nota!C213))</f>
        <v/>
      </c>
      <c r="E213" s="6">
        <f>IF(Nota!A213="","",Nota!E213)</f>
        <v/>
      </c>
      <c r="F213" s="6">
        <f>IF(Nota!A213="","",IFERROR(INDEX(Contrato!C:C,MATCH(Nota!C213,Contrato!A:A,0)),"sem contrato"))</f>
        <v/>
      </c>
      <c r="G213">
        <f>IF(Nota!A213="","",COUNTIFS(Nota!A:A,Nota!A213,Nota!C:C,Nota!C213))</f>
        <v/>
      </c>
      <c r="H213">
        <f>IF(Nota!A213="","",IF(G213&gt;1,IF(SUMIFS(Nota!D:D,Nota!A:A,Nota!A213,Nota!C:C,Nota!C213)&gt;D213,"Cobrança em dobro (item repetido na nota)","Item repetido, quantidade bate"),IF(D213&lt;C213,"Quantidade que não chegou",IF(AND(ISNUMBER(F213),E213&gt;F213*(1+IFERROR(INDEX(Contrato!D:D,MATCH(B213,Contrato!A:A,0)),0)/100)),"Preço acima do contrato","OK"))))</f>
        <v/>
      </c>
      <c r="I213" s="6">
        <f>IF(OR(Nota!A213="",H213="OK",H213="Item repetido, quantidade bate"),"",IF(H213="Quantidade que não chegou",(C213-D213)*E213,IF(H213="Preço acima do contrato",(E213-F213)*C213,IF(AND(LEFT(H213,8)="Cobrança",COUNTIFS(Nota!A$2:A213,Nota!A213,Nota!C$2:C213,Nota!C213)=G213),(SUMIFS(Nota!D:D,Nota!A:A,Nota!A213,Nota!C:C,Nota!C213)-D213)*E213,0))))</f>
        <v/>
      </c>
      <c r="K213" s="6" t="n"/>
    </row>
    <row r="214">
      <c r="A214">
        <f>IF(Nota!A214="","",Nota!A214)</f>
        <v/>
      </c>
      <c r="B214">
        <f>IF(Nota!A214="","",Nota!C214)</f>
        <v/>
      </c>
      <c r="C214" s="5">
        <f>IF(Nota!A214="","",Nota!D214)</f>
        <v/>
      </c>
      <c r="D214" s="5">
        <f>IF(Nota!A214="","",SUMIFS(Recebimento!D:D,Recebimento!B:B,Nota!A214,Recebimento!C:C,Nota!C214))</f>
        <v/>
      </c>
      <c r="E214" s="6">
        <f>IF(Nota!A214="","",Nota!E214)</f>
        <v/>
      </c>
      <c r="F214" s="6">
        <f>IF(Nota!A214="","",IFERROR(INDEX(Contrato!C:C,MATCH(Nota!C214,Contrato!A:A,0)),"sem contrato"))</f>
        <v/>
      </c>
      <c r="G214">
        <f>IF(Nota!A214="","",COUNTIFS(Nota!A:A,Nota!A214,Nota!C:C,Nota!C214))</f>
        <v/>
      </c>
      <c r="H214">
        <f>IF(Nota!A214="","",IF(G214&gt;1,IF(SUMIFS(Nota!D:D,Nota!A:A,Nota!A214,Nota!C:C,Nota!C214)&gt;D214,"Cobrança em dobro (item repetido na nota)","Item repetido, quantidade bate"),IF(D214&lt;C214,"Quantidade que não chegou",IF(AND(ISNUMBER(F214),E214&gt;F214*(1+IFERROR(INDEX(Contrato!D:D,MATCH(B214,Contrato!A:A,0)),0)/100)),"Preço acima do contrato","OK"))))</f>
        <v/>
      </c>
      <c r="I214" s="6">
        <f>IF(OR(Nota!A214="",H214="OK",H214="Item repetido, quantidade bate"),"",IF(H214="Quantidade que não chegou",(C214-D214)*E214,IF(H214="Preço acima do contrato",(E214-F214)*C214,IF(AND(LEFT(H214,8)="Cobrança",COUNTIFS(Nota!A$2:A214,Nota!A214,Nota!C$2:C214,Nota!C214)=G214),(SUMIFS(Nota!D:D,Nota!A:A,Nota!A214,Nota!C:C,Nota!C214)-D214)*E214,0))))</f>
        <v/>
      </c>
      <c r="K214" s="6" t="n"/>
    </row>
    <row r="215">
      <c r="A215">
        <f>IF(Nota!A215="","",Nota!A215)</f>
        <v/>
      </c>
      <c r="B215">
        <f>IF(Nota!A215="","",Nota!C215)</f>
        <v/>
      </c>
      <c r="C215" s="5">
        <f>IF(Nota!A215="","",Nota!D215)</f>
        <v/>
      </c>
      <c r="D215" s="5">
        <f>IF(Nota!A215="","",SUMIFS(Recebimento!D:D,Recebimento!B:B,Nota!A215,Recebimento!C:C,Nota!C215))</f>
        <v/>
      </c>
      <c r="E215" s="6">
        <f>IF(Nota!A215="","",Nota!E215)</f>
        <v/>
      </c>
      <c r="F215" s="6">
        <f>IF(Nota!A215="","",IFERROR(INDEX(Contrato!C:C,MATCH(Nota!C215,Contrato!A:A,0)),"sem contrato"))</f>
        <v/>
      </c>
      <c r="G215">
        <f>IF(Nota!A215="","",COUNTIFS(Nota!A:A,Nota!A215,Nota!C:C,Nota!C215))</f>
        <v/>
      </c>
      <c r="H215">
        <f>IF(Nota!A215="","",IF(G215&gt;1,IF(SUMIFS(Nota!D:D,Nota!A:A,Nota!A215,Nota!C:C,Nota!C215)&gt;D215,"Cobrança em dobro (item repetido na nota)","Item repetido, quantidade bate"),IF(D215&lt;C215,"Quantidade que não chegou",IF(AND(ISNUMBER(F215),E215&gt;F215*(1+IFERROR(INDEX(Contrato!D:D,MATCH(B215,Contrato!A:A,0)),0)/100)),"Preço acima do contrato","OK"))))</f>
        <v/>
      </c>
      <c r="I215" s="6">
        <f>IF(OR(Nota!A215="",H215="OK",H215="Item repetido, quantidade bate"),"",IF(H215="Quantidade que não chegou",(C215-D215)*E215,IF(H215="Preço acima do contrato",(E215-F215)*C215,IF(AND(LEFT(H215,8)="Cobrança",COUNTIFS(Nota!A$2:A215,Nota!A215,Nota!C$2:C215,Nota!C215)=G215),(SUMIFS(Nota!D:D,Nota!A:A,Nota!A215,Nota!C:C,Nota!C215)-D215)*E215,0))))</f>
        <v/>
      </c>
      <c r="K215" s="6" t="n"/>
    </row>
    <row r="216">
      <c r="A216">
        <f>IF(Nota!A216="","",Nota!A216)</f>
        <v/>
      </c>
      <c r="B216">
        <f>IF(Nota!A216="","",Nota!C216)</f>
        <v/>
      </c>
      <c r="C216" s="5">
        <f>IF(Nota!A216="","",Nota!D216)</f>
        <v/>
      </c>
      <c r="D216" s="5">
        <f>IF(Nota!A216="","",SUMIFS(Recebimento!D:D,Recebimento!B:B,Nota!A216,Recebimento!C:C,Nota!C216))</f>
        <v/>
      </c>
      <c r="E216" s="6">
        <f>IF(Nota!A216="","",Nota!E216)</f>
        <v/>
      </c>
      <c r="F216" s="6">
        <f>IF(Nota!A216="","",IFERROR(INDEX(Contrato!C:C,MATCH(Nota!C216,Contrato!A:A,0)),"sem contrato"))</f>
        <v/>
      </c>
      <c r="G216">
        <f>IF(Nota!A216="","",COUNTIFS(Nota!A:A,Nota!A216,Nota!C:C,Nota!C216))</f>
        <v/>
      </c>
      <c r="H216">
        <f>IF(Nota!A216="","",IF(G216&gt;1,IF(SUMIFS(Nota!D:D,Nota!A:A,Nota!A216,Nota!C:C,Nota!C216)&gt;D216,"Cobrança em dobro (item repetido na nota)","Item repetido, quantidade bate"),IF(D216&lt;C216,"Quantidade que não chegou",IF(AND(ISNUMBER(F216),E216&gt;F216*(1+IFERROR(INDEX(Contrato!D:D,MATCH(B216,Contrato!A:A,0)),0)/100)),"Preço acima do contrato","OK"))))</f>
        <v/>
      </c>
      <c r="I216" s="6">
        <f>IF(OR(Nota!A216="",H216="OK",H216="Item repetido, quantidade bate"),"",IF(H216="Quantidade que não chegou",(C216-D216)*E216,IF(H216="Preço acima do contrato",(E216-F216)*C216,IF(AND(LEFT(H216,8)="Cobrança",COUNTIFS(Nota!A$2:A216,Nota!A216,Nota!C$2:C216,Nota!C216)=G216),(SUMIFS(Nota!D:D,Nota!A:A,Nota!A216,Nota!C:C,Nota!C216)-D216)*E216,0))))</f>
        <v/>
      </c>
      <c r="K216" s="6" t="n"/>
    </row>
    <row r="217">
      <c r="A217">
        <f>IF(Nota!A217="","",Nota!A217)</f>
        <v/>
      </c>
      <c r="B217">
        <f>IF(Nota!A217="","",Nota!C217)</f>
        <v/>
      </c>
      <c r="C217" s="5">
        <f>IF(Nota!A217="","",Nota!D217)</f>
        <v/>
      </c>
      <c r="D217" s="5">
        <f>IF(Nota!A217="","",SUMIFS(Recebimento!D:D,Recebimento!B:B,Nota!A217,Recebimento!C:C,Nota!C217))</f>
        <v/>
      </c>
      <c r="E217" s="6">
        <f>IF(Nota!A217="","",Nota!E217)</f>
        <v/>
      </c>
      <c r="F217" s="6">
        <f>IF(Nota!A217="","",IFERROR(INDEX(Contrato!C:C,MATCH(Nota!C217,Contrato!A:A,0)),"sem contrato"))</f>
        <v/>
      </c>
      <c r="G217">
        <f>IF(Nota!A217="","",COUNTIFS(Nota!A:A,Nota!A217,Nota!C:C,Nota!C217))</f>
        <v/>
      </c>
      <c r="H217">
        <f>IF(Nota!A217="","",IF(G217&gt;1,IF(SUMIFS(Nota!D:D,Nota!A:A,Nota!A217,Nota!C:C,Nota!C217)&gt;D217,"Cobrança em dobro (item repetido na nota)","Item repetido, quantidade bate"),IF(D217&lt;C217,"Quantidade que não chegou",IF(AND(ISNUMBER(F217),E217&gt;F217*(1+IFERROR(INDEX(Contrato!D:D,MATCH(B217,Contrato!A:A,0)),0)/100)),"Preço acima do contrato","OK"))))</f>
        <v/>
      </c>
      <c r="I217" s="6">
        <f>IF(OR(Nota!A217="",H217="OK",H217="Item repetido, quantidade bate"),"",IF(H217="Quantidade que não chegou",(C217-D217)*E217,IF(H217="Preço acima do contrato",(E217-F217)*C217,IF(AND(LEFT(H217,8)="Cobrança",COUNTIFS(Nota!A$2:A217,Nota!A217,Nota!C$2:C217,Nota!C217)=G217),(SUMIFS(Nota!D:D,Nota!A:A,Nota!A217,Nota!C:C,Nota!C217)-D217)*E217,0))))</f>
        <v/>
      </c>
      <c r="K217" s="6" t="n"/>
    </row>
    <row r="218">
      <c r="A218">
        <f>IF(Nota!A218="","",Nota!A218)</f>
        <v/>
      </c>
      <c r="B218">
        <f>IF(Nota!A218="","",Nota!C218)</f>
        <v/>
      </c>
      <c r="C218" s="5">
        <f>IF(Nota!A218="","",Nota!D218)</f>
        <v/>
      </c>
      <c r="D218" s="5">
        <f>IF(Nota!A218="","",SUMIFS(Recebimento!D:D,Recebimento!B:B,Nota!A218,Recebimento!C:C,Nota!C218))</f>
        <v/>
      </c>
      <c r="E218" s="6">
        <f>IF(Nota!A218="","",Nota!E218)</f>
        <v/>
      </c>
      <c r="F218" s="6">
        <f>IF(Nota!A218="","",IFERROR(INDEX(Contrato!C:C,MATCH(Nota!C218,Contrato!A:A,0)),"sem contrato"))</f>
        <v/>
      </c>
      <c r="G218">
        <f>IF(Nota!A218="","",COUNTIFS(Nota!A:A,Nota!A218,Nota!C:C,Nota!C218))</f>
        <v/>
      </c>
      <c r="H218">
        <f>IF(Nota!A218="","",IF(G218&gt;1,IF(SUMIFS(Nota!D:D,Nota!A:A,Nota!A218,Nota!C:C,Nota!C218)&gt;D218,"Cobrança em dobro (item repetido na nota)","Item repetido, quantidade bate"),IF(D218&lt;C218,"Quantidade que não chegou",IF(AND(ISNUMBER(F218),E218&gt;F218*(1+IFERROR(INDEX(Contrato!D:D,MATCH(B218,Contrato!A:A,0)),0)/100)),"Preço acima do contrato","OK"))))</f>
        <v/>
      </c>
      <c r="I218" s="6">
        <f>IF(OR(Nota!A218="",H218="OK",H218="Item repetido, quantidade bate"),"",IF(H218="Quantidade que não chegou",(C218-D218)*E218,IF(H218="Preço acima do contrato",(E218-F218)*C218,IF(AND(LEFT(H218,8)="Cobrança",COUNTIFS(Nota!A$2:A218,Nota!A218,Nota!C$2:C218,Nota!C218)=G218),(SUMIFS(Nota!D:D,Nota!A:A,Nota!A218,Nota!C:C,Nota!C218)-D218)*E218,0))))</f>
        <v/>
      </c>
      <c r="K218" s="6" t="n"/>
    </row>
    <row r="219">
      <c r="A219">
        <f>IF(Nota!A219="","",Nota!A219)</f>
        <v/>
      </c>
      <c r="B219">
        <f>IF(Nota!A219="","",Nota!C219)</f>
        <v/>
      </c>
      <c r="C219" s="5">
        <f>IF(Nota!A219="","",Nota!D219)</f>
        <v/>
      </c>
      <c r="D219" s="5">
        <f>IF(Nota!A219="","",SUMIFS(Recebimento!D:D,Recebimento!B:B,Nota!A219,Recebimento!C:C,Nota!C219))</f>
        <v/>
      </c>
      <c r="E219" s="6">
        <f>IF(Nota!A219="","",Nota!E219)</f>
        <v/>
      </c>
      <c r="F219" s="6">
        <f>IF(Nota!A219="","",IFERROR(INDEX(Contrato!C:C,MATCH(Nota!C219,Contrato!A:A,0)),"sem contrato"))</f>
        <v/>
      </c>
      <c r="G219">
        <f>IF(Nota!A219="","",COUNTIFS(Nota!A:A,Nota!A219,Nota!C:C,Nota!C219))</f>
        <v/>
      </c>
      <c r="H219">
        <f>IF(Nota!A219="","",IF(G219&gt;1,IF(SUMIFS(Nota!D:D,Nota!A:A,Nota!A219,Nota!C:C,Nota!C219)&gt;D219,"Cobrança em dobro (item repetido na nota)","Item repetido, quantidade bate"),IF(D219&lt;C219,"Quantidade que não chegou",IF(AND(ISNUMBER(F219),E219&gt;F219*(1+IFERROR(INDEX(Contrato!D:D,MATCH(B219,Contrato!A:A,0)),0)/100)),"Preço acima do contrato","OK"))))</f>
        <v/>
      </c>
      <c r="I219" s="6">
        <f>IF(OR(Nota!A219="",H219="OK",H219="Item repetido, quantidade bate"),"",IF(H219="Quantidade que não chegou",(C219-D219)*E219,IF(H219="Preço acima do contrato",(E219-F219)*C219,IF(AND(LEFT(H219,8)="Cobrança",COUNTIFS(Nota!A$2:A219,Nota!A219,Nota!C$2:C219,Nota!C219)=G219),(SUMIFS(Nota!D:D,Nota!A:A,Nota!A219,Nota!C:C,Nota!C219)-D219)*E219,0))))</f>
        <v/>
      </c>
      <c r="K219" s="6" t="n"/>
    </row>
    <row r="220">
      <c r="A220">
        <f>IF(Nota!A220="","",Nota!A220)</f>
        <v/>
      </c>
      <c r="B220">
        <f>IF(Nota!A220="","",Nota!C220)</f>
        <v/>
      </c>
      <c r="C220" s="5">
        <f>IF(Nota!A220="","",Nota!D220)</f>
        <v/>
      </c>
      <c r="D220" s="5">
        <f>IF(Nota!A220="","",SUMIFS(Recebimento!D:D,Recebimento!B:B,Nota!A220,Recebimento!C:C,Nota!C220))</f>
        <v/>
      </c>
      <c r="E220" s="6">
        <f>IF(Nota!A220="","",Nota!E220)</f>
        <v/>
      </c>
      <c r="F220" s="6">
        <f>IF(Nota!A220="","",IFERROR(INDEX(Contrato!C:C,MATCH(Nota!C220,Contrato!A:A,0)),"sem contrato"))</f>
        <v/>
      </c>
      <c r="G220">
        <f>IF(Nota!A220="","",COUNTIFS(Nota!A:A,Nota!A220,Nota!C:C,Nota!C220))</f>
        <v/>
      </c>
      <c r="H220">
        <f>IF(Nota!A220="","",IF(G220&gt;1,IF(SUMIFS(Nota!D:D,Nota!A:A,Nota!A220,Nota!C:C,Nota!C220)&gt;D220,"Cobrança em dobro (item repetido na nota)","Item repetido, quantidade bate"),IF(D220&lt;C220,"Quantidade que não chegou",IF(AND(ISNUMBER(F220),E220&gt;F220*(1+IFERROR(INDEX(Contrato!D:D,MATCH(B220,Contrato!A:A,0)),0)/100)),"Preço acima do contrato","OK"))))</f>
        <v/>
      </c>
      <c r="I220" s="6">
        <f>IF(OR(Nota!A220="",H220="OK",H220="Item repetido, quantidade bate"),"",IF(H220="Quantidade que não chegou",(C220-D220)*E220,IF(H220="Preço acima do contrato",(E220-F220)*C220,IF(AND(LEFT(H220,8)="Cobrança",COUNTIFS(Nota!A$2:A220,Nota!A220,Nota!C$2:C220,Nota!C220)=G220),(SUMIFS(Nota!D:D,Nota!A:A,Nota!A220,Nota!C:C,Nota!C220)-D220)*E220,0))))</f>
        <v/>
      </c>
      <c r="K220" s="6" t="n"/>
    </row>
    <row r="221">
      <c r="A221">
        <f>IF(Nota!A221="","",Nota!A221)</f>
        <v/>
      </c>
      <c r="B221">
        <f>IF(Nota!A221="","",Nota!C221)</f>
        <v/>
      </c>
      <c r="C221" s="5">
        <f>IF(Nota!A221="","",Nota!D221)</f>
        <v/>
      </c>
      <c r="D221" s="5">
        <f>IF(Nota!A221="","",SUMIFS(Recebimento!D:D,Recebimento!B:B,Nota!A221,Recebimento!C:C,Nota!C221))</f>
        <v/>
      </c>
      <c r="E221" s="6">
        <f>IF(Nota!A221="","",Nota!E221)</f>
        <v/>
      </c>
      <c r="F221" s="6">
        <f>IF(Nota!A221="","",IFERROR(INDEX(Contrato!C:C,MATCH(Nota!C221,Contrato!A:A,0)),"sem contrato"))</f>
        <v/>
      </c>
      <c r="G221">
        <f>IF(Nota!A221="","",COUNTIFS(Nota!A:A,Nota!A221,Nota!C:C,Nota!C221))</f>
        <v/>
      </c>
      <c r="H221">
        <f>IF(Nota!A221="","",IF(G221&gt;1,IF(SUMIFS(Nota!D:D,Nota!A:A,Nota!A221,Nota!C:C,Nota!C221)&gt;D221,"Cobrança em dobro (item repetido na nota)","Item repetido, quantidade bate"),IF(D221&lt;C221,"Quantidade que não chegou",IF(AND(ISNUMBER(F221),E221&gt;F221*(1+IFERROR(INDEX(Contrato!D:D,MATCH(B221,Contrato!A:A,0)),0)/100)),"Preço acima do contrato","OK"))))</f>
        <v/>
      </c>
      <c r="I221" s="6">
        <f>IF(OR(Nota!A221="",H221="OK",H221="Item repetido, quantidade bate"),"",IF(H221="Quantidade que não chegou",(C221-D221)*E221,IF(H221="Preço acima do contrato",(E221-F221)*C221,IF(AND(LEFT(H221,8)="Cobrança",COUNTIFS(Nota!A$2:A221,Nota!A221,Nota!C$2:C221,Nota!C221)=G221),(SUMIFS(Nota!D:D,Nota!A:A,Nota!A221,Nota!C:C,Nota!C221)-D221)*E221,0))))</f>
        <v/>
      </c>
      <c r="K221" s="6" t="n"/>
    </row>
    <row r="222">
      <c r="A222">
        <f>IF(Nota!A222="","",Nota!A222)</f>
        <v/>
      </c>
      <c r="B222">
        <f>IF(Nota!A222="","",Nota!C222)</f>
        <v/>
      </c>
      <c r="C222" s="5">
        <f>IF(Nota!A222="","",Nota!D222)</f>
        <v/>
      </c>
      <c r="D222" s="5">
        <f>IF(Nota!A222="","",SUMIFS(Recebimento!D:D,Recebimento!B:B,Nota!A222,Recebimento!C:C,Nota!C222))</f>
        <v/>
      </c>
      <c r="E222" s="6">
        <f>IF(Nota!A222="","",Nota!E222)</f>
        <v/>
      </c>
      <c r="F222" s="6">
        <f>IF(Nota!A222="","",IFERROR(INDEX(Contrato!C:C,MATCH(Nota!C222,Contrato!A:A,0)),"sem contrato"))</f>
        <v/>
      </c>
      <c r="G222">
        <f>IF(Nota!A222="","",COUNTIFS(Nota!A:A,Nota!A222,Nota!C:C,Nota!C222))</f>
        <v/>
      </c>
      <c r="H222">
        <f>IF(Nota!A222="","",IF(G222&gt;1,IF(SUMIFS(Nota!D:D,Nota!A:A,Nota!A222,Nota!C:C,Nota!C222)&gt;D222,"Cobrança em dobro (item repetido na nota)","Item repetido, quantidade bate"),IF(D222&lt;C222,"Quantidade que não chegou",IF(AND(ISNUMBER(F222),E222&gt;F222*(1+IFERROR(INDEX(Contrato!D:D,MATCH(B222,Contrato!A:A,0)),0)/100)),"Preço acima do contrato","OK"))))</f>
        <v/>
      </c>
      <c r="I222" s="6">
        <f>IF(OR(Nota!A222="",H222="OK",H222="Item repetido, quantidade bate"),"",IF(H222="Quantidade que não chegou",(C222-D222)*E222,IF(H222="Preço acima do contrato",(E222-F222)*C222,IF(AND(LEFT(H222,8)="Cobrança",COUNTIFS(Nota!A$2:A222,Nota!A222,Nota!C$2:C222,Nota!C222)=G222),(SUMIFS(Nota!D:D,Nota!A:A,Nota!A222,Nota!C:C,Nota!C222)-D222)*E222,0))))</f>
        <v/>
      </c>
      <c r="K222" s="6" t="n"/>
    </row>
    <row r="223">
      <c r="A223">
        <f>IF(Nota!A223="","",Nota!A223)</f>
        <v/>
      </c>
      <c r="B223">
        <f>IF(Nota!A223="","",Nota!C223)</f>
        <v/>
      </c>
      <c r="C223" s="5">
        <f>IF(Nota!A223="","",Nota!D223)</f>
        <v/>
      </c>
      <c r="D223" s="5">
        <f>IF(Nota!A223="","",SUMIFS(Recebimento!D:D,Recebimento!B:B,Nota!A223,Recebimento!C:C,Nota!C223))</f>
        <v/>
      </c>
      <c r="E223" s="6">
        <f>IF(Nota!A223="","",Nota!E223)</f>
        <v/>
      </c>
      <c r="F223" s="6">
        <f>IF(Nota!A223="","",IFERROR(INDEX(Contrato!C:C,MATCH(Nota!C223,Contrato!A:A,0)),"sem contrato"))</f>
        <v/>
      </c>
      <c r="G223">
        <f>IF(Nota!A223="","",COUNTIFS(Nota!A:A,Nota!A223,Nota!C:C,Nota!C223))</f>
        <v/>
      </c>
      <c r="H223">
        <f>IF(Nota!A223="","",IF(G223&gt;1,IF(SUMIFS(Nota!D:D,Nota!A:A,Nota!A223,Nota!C:C,Nota!C223)&gt;D223,"Cobrança em dobro (item repetido na nota)","Item repetido, quantidade bate"),IF(D223&lt;C223,"Quantidade que não chegou",IF(AND(ISNUMBER(F223),E223&gt;F223*(1+IFERROR(INDEX(Contrato!D:D,MATCH(B223,Contrato!A:A,0)),0)/100)),"Preço acima do contrato","OK"))))</f>
        <v/>
      </c>
      <c r="I223" s="6">
        <f>IF(OR(Nota!A223="",H223="OK",H223="Item repetido, quantidade bate"),"",IF(H223="Quantidade que não chegou",(C223-D223)*E223,IF(H223="Preço acima do contrato",(E223-F223)*C223,IF(AND(LEFT(H223,8)="Cobrança",COUNTIFS(Nota!A$2:A223,Nota!A223,Nota!C$2:C223,Nota!C223)=G223),(SUMIFS(Nota!D:D,Nota!A:A,Nota!A223,Nota!C:C,Nota!C223)-D223)*E223,0))))</f>
        <v/>
      </c>
      <c r="K223" s="6" t="n"/>
    </row>
    <row r="224">
      <c r="A224">
        <f>IF(Nota!A224="","",Nota!A224)</f>
        <v/>
      </c>
      <c r="B224">
        <f>IF(Nota!A224="","",Nota!C224)</f>
        <v/>
      </c>
      <c r="C224" s="5">
        <f>IF(Nota!A224="","",Nota!D224)</f>
        <v/>
      </c>
      <c r="D224" s="5">
        <f>IF(Nota!A224="","",SUMIFS(Recebimento!D:D,Recebimento!B:B,Nota!A224,Recebimento!C:C,Nota!C224))</f>
        <v/>
      </c>
      <c r="E224" s="6">
        <f>IF(Nota!A224="","",Nota!E224)</f>
        <v/>
      </c>
      <c r="F224" s="6">
        <f>IF(Nota!A224="","",IFERROR(INDEX(Contrato!C:C,MATCH(Nota!C224,Contrato!A:A,0)),"sem contrato"))</f>
        <v/>
      </c>
      <c r="G224">
        <f>IF(Nota!A224="","",COUNTIFS(Nota!A:A,Nota!A224,Nota!C:C,Nota!C224))</f>
        <v/>
      </c>
      <c r="H224">
        <f>IF(Nota!A224="","",IF(G224&gt;1,IF(SUMIFS(Nota!D:D,Nota!A:A,Nota!A224,Nota!C:C,Nota!C224)&gt;D224,"Cobrança em dobro (item repetido na nota)","Item repetido, quantidade bate"),IF(D224&lt;C224,"Quantidade que não chegou",IF(AND(ISNUMBER(F224),E224&gt;F224*(1+IFERROR(INDEX(Contrato!D:D,MATCH(B224,Contrato!A:A,0)),0)/100)),"Preço acima do contrato","OK"))))</f>
        <v/>
      </c>
      <c r="I224" s="6">
        <f>IF(OR(Nota!A224="",H224="OK",H224="Item repetido, quantidade bate"),"",IF(H224="Quantidade que não chegou",(C224-D224)*E224,IF(H224="Preço acima do contrato",(E224-F224)*C224,IF(AND(LEFT(H224,8)="Cobrança",COUNTIFS(Nota!A$2:A224,Nota!A224,Nota!C$2:C224,Nota!C224)=G224),(SUMIFS(Nota!D:D,Nota!A:A,Nota!A224,Nota!C:C,Nota!C224)-D224)*E224,0))))</f>
        <v/>
      </c>
      <c r="K224" s="6" t="n"/>
    </row>
    <row r="225">
      <c r="A225">
        <f>IF(Nota!A225="","",Nota!A225)</f>
        <v/>
      </c>
      <c r="B225">
        <f>IF(Nota!A225="","",Nota!C225)</f>
        <v/>
      </c>
      <c r="C225" s="5">
        <f>IF(Nota!A225="","",Nota!D225)</f>
        <v/>
      </c>
      <c r="D225" s="5">
        <f>IF(Nota!A225="","",SUMIFS(Recebimento!D:D,Recebimento!B:B,Nota!A225,Recebimento!C:C,Nota!C225))</f>
        <v/>
      </c>
      <c r="E225" s="6">
        <f>IF(Nota!A225="","",Nota!E225)</f>
        <v/>
      </c>
      <c r="F225" s="6">
        <f>IF(Nota!A225="","",IFERROR(INDEX(Contrato!C:C,MATCH(Nota!C225,Contrato!A:A,0)),"sem contrato"))</f>
        <v/>
      </c>
      <c r="G225">
        <f>IF(Nota!A225="","",COUNTIFS(Nota!A:A,Nota!A225,Nota!C:C,Nota!C225))</f>
        <v/>
      </c>
      <c r="H225">
        <f>IF(Nota!A225="","",IF(G225&gt;1,IF(SUMIFS(Nota!D:D,Nota!A:A,Nota!A225,Nota!C:C,Nota!C225)&gt;D225,"Cobrança em dobro (item repetido na nota)","Item repetido, quantidade bate"),IF(D225&lt;C225,"Quantidade que não chegou",IF(AND(ISNUMBER(F225),E225&gt;F225*(1+IFERROR(INDEX(Contrato!D:D,MATCH(B225,Contrato!A:A,0)),0)/100)),"Preço acima do contrato","OK"))))</f>
        <v/>
      </c>
      <c r="I225" s="6">
        <f>IF(OR(Nota!A225="",H225="OK",H225="Item repetido, quantidade bate"),"",IF(H225="Quantidade que não chegou",(C225-D225)*E225,IF(H225="Preço acima do contrato",(E225-F225)*C225,IF(AND(LEFT(H225,8)="Cobrança",COUNTIFS(Nota!A$2:A225,Nota!A225,Nota!C$2:C225,Nota!C225)=G225),(SUMIFS(Nota!D:D,Nota!A:A,Nota!A225,Nota!C:C,Nota!C225)-D225)*E225,0))))</f>
        <v/>
      </c>
      <c r="K225" s="6" t="n"/>
    </row>
    <row r="226">
      <c r="A226">
        <f>IF(Nota!A226="","",Nota!A226)</f>
        <v/>
      </c>
      <c r="B226">
        <f>IF(Nota!A226="","",Nota!C226)</f>
        <v/>
      </c>
      <c r="C226" s="5">
        <f>IF(Nota!A226="","",Nota!D226)</f>
        <v/>
      </c>
      <c r="D226" s="5">
        <f>IF(Nota!A226="","",SUMIFS(Recebimento!D:D,Recebimento!B:B,Nota!A226,Recebimento!C:C,Nota!C226))</f>
        <v/>
      </c>
      <c r="E226" s="6">
        <f>IF(Nota!A226="","",Nota!E226)</f>
        <v/>
      </c>
      <c r="F226" s="6">
        <f>IF(Nota!A226="","",IFERROR(INDEX(Contrato!C:C,MATCH(Nota!C226,Contrato!A:A,0)),"sem contrato"))</f>
        <v/>
      </c>
      <c r="G226">
        <f>IF(Nota!A226="","",COUNTIFS(Nota!A:A,Nota!A226,Nota!C:C,Nota!C226))</f>
        <v/>
      </c>
      <c r="H226">
        <f>IF(Nota!A226="","",IF(G226&gt;1,IF(SUMIFS(Nota!D:D,Nota!A:A,Nota!A226,Nota!C:C,Nota!C226)&gt;D226,"Cobrança em dobro (item repetido na nota)","Item repetido, quantidade bate"),IF(D226&lt;C226,"Quantidade que não chegou",IF(AND(ISNUMBER(F226),E226&gt;F226*(1+IFERROR(INDEX(Contrato!D:D,MATCH(B226,Contrato!A:A,0)),0)/100)),"Preço acima do contrato","OK"))))</f>
        <v/>
      </c>
      <c r="I226" s="6">
        <f>IF(OR(Nota!A226="",H226="OK",H226="Item repetido, quantidade bate"),"",IF(H226="Quantidade que não chegou",(C226-D226)*E226,IF(H226="Preço acima do contrato",(E226-F226)*C226,IF(AND(LEFT(H226,8)="Cobrança",COUNTIFS(Nota!A$2:A226,Nota!A226,Nota!C$2:C226,Nota!C226)=G226),(SUMIFS(Nota!D:D,Nota!A:A,Nota!A226,Nota!C:C,Nota!C226)-D226)*E226,0))))</f>
        <v/>
      </c>
      <c r="K226" s="6" t="n"/>
    </row>
    <row r="227">
      <c r="A227">
        <f>IF(Nota!A227="","",Nota!A227)</f>
        <v/>
      </c>
      <c r="B227">
        <f>IF(Nota!A227="","",Nota!C227)</f>
        <v/>
      </c>
      <c r="C227" s="5">
        <f>IF(Nota!A227="","",Nota!D227)</f>
        <v/>
      </c>
      <c r="D227" s="5">
        <f>IF(Nota!A227="","",SUMIFS(Recebimento!D:D,Recebimento!B:B,Nota!A227,Recebimento!C:C,Nota!C227))</f>
        <v/>
      </c>
      <c r="E227" s="6">
        <f>IF(Nota!A227="","",Nota!E227)</f>
        <v/>
      </c>
      <c r="F227" s="6">
        <f>IF(Nota!A227="","",IFERROR(INDEX(Contrato!C:C,MATCH(Nota!C227,Contrato!A:A,0)),"sem contrato"))</f>
        <v/>
      </c>
      <c r="G227">
        <f>IF(Nota!A227="","",COUNTIFS(Nota!A:A,Nota!A227,Nota!C:C,Nota!C227))</f>
        <v/>
      </c>
      <c r="H227">
        <f>IF(Nota!A227="","",IF(G227&gt;1,IF(SUMIFS(Nota!D:D,Nota!A:A,Nota!A227,Nota!C:C,Nota!C227)&gt;D227,"Cobrança em dobro (item repetido na nota)","Item repetido, quantidade bate"),IF(D227&lt;C227,"Quantidade que não chegou",IF(AND(ISNUMBER(F227),E227&gt;F227*(1+IFERROR(INDEX(Contrato!D:D,MATCH(B227,Contrato!A:A,0)),0)/100)),"Preço acima do contrato","OK"))))</f>
        <v/>
      </c>
      <c r="I227" s="6">
        <f>IF(OR(Nota!A227="",H227="OK",H227="Item repetido, quantidade bate"),"",IF(H227="Quantidade que não chegou",(C227-D227)*E227,IF(H227="Preço acima do contrato",(E227-F227)*C227,IF(AND(LEFT(H227,8)="Cobrança",COUNTIFS(Nota!A$2:A227,Nota!A227,Nota!C$2:C227,Nota!C227)=G227),(SUMIFS(Nota!D:D,Nota!A:A,Nota!A227,Nota!C:C,Nota!C227)-D227)*E227,0))))</f>
        <v/>
      </c>
      <c r="K227" s="6" t="n"/>
    </row>
    <row r="228">
      <c r="A228">
        <f>IF(Nota!A228="","",Nota!A228)</f>
        <v/>
      </c>
      <c r="B228">
        <f>IF(Nota!A228="","",Nota!C228)</f>
        <v/>
      </c>
      <c r="C228" s="5">
        <f>IF(Nota!A228="","",Nota!D228)</f>
        <v/>
      </c>
      <c r="D228" s="5">
        <f>IF(Nota!A228="","",SUMIFS(Recebimento!D:D,Recebimento!B:B,Nota!A228,Recebimento!C:C,Nota!C228))</f>
        <v/>
      </c>
      <c r="E228" s="6">
        <f>IF(Nota!A228="","",Nota!E228)</f>
        <v/>
      </c>
      <c r="F228" s="6">
        <f>IF(Nota!A228="","",IFERROR(INDEX(Contrato!C:C,MATCH(Nota!C228,Contrato!A:A,0)),"sem contrato"))</f>
        <v/>
      </c>
      <c r="G228">
        <f>IF(Nota!A228="","",COUNTIFS(Nota!A:A,Nota!A228,Nota!C:C,Nota!C228))</f>
        <v/>
      </c>
      <c r="H228">
        <f>IF(Nota!A228="","",IF(G228&gt;1,IF(SUMIFS(Nota!D:D,Nota!A:A,Nota!A228,Nota!C:C,Nota!C228)&gt;D228,"Cobrança em dobro (item repetido na nota)","Item repetido, quantidade bate"),IF(D228&lt;C228,"Quantidade que não chegou",IF(AND(ISNUMBER(F228),E228&gt;F228*(1+IFERROR(INDEX(Contrato!D:D,MATCH(B228,Contrato!A:A,0)),0)/100)),"Preço acima do contrato","OK"))))</f>
        <v/>
      </c>
      <c r="I228" s="6">
        <f>IF(OR(Nota!A228="",H228="OK",H228="Item repetido, quantidade bate"),"",IF(H228="Quantidade que não chegou",(C228-D228)*E228,IF(H228="Preço acima do contrato",(E228-F228)*C228,IF(AND(LEFT(H228,8)="Cobrança",COUNTIFS(Nota!A$2:A228,Nota!A228,Nota!C$2:C228,Nota!C228)=G228),(SUMIFS(Nota!D:D,Nota!A:A,Nota!A228,Nota!C:C,Nota!C228)-D228)*E228,0))))</f>
        <v/>
      </c>
      <c r="K228" s="6" t="n"/>
    </row>
    <row r="229">
      <c r="A229">
        <f>IF(Nota!A229="","",Nota!A229)</f>
        <v/>
      </c>
      <c r="B229">
        <f>IF(Nota!A229="","",Nota!C229)</f>
        <v/>
      </c>
      <c r="C229" s="5">
        <f>IF(Nota!A229="","",Nota!D229)</f>
        <v/>
      </c>
      <c r="D229" s="5">
        <f>IF(Nota!A229="","",SUMIFS(Recebimento!D:D,Recebimento!B:B,Nota!A229,Recebimento!C:C,Nota!C229))</f>
        <v/>
      </c>
      <c r="E229" s="6">
        <f>IF(Nota!A229="","",Nota!E229)</f>
        <v/>
      </c>
      <c r="F229" s="6">
        <f>IF(Nota!A229="","",IFERROR(INDEX(Contrato!C:C,MATCH(Nota!C229,Contrato!A:A,0)),"sem contrato"))</f>
        <v/>
      </c>
      <c r="G229">
        <f>IF(Nota!A229="","",COUNTIFS(Nota!A:A,Nota!A229,Nota!C:C,Nota!C229))</f>
        <v/>
      </c>
      <c r="H229">
        <f>IF(Nota!A229="","",IF(G229&gt;1,IF(SUMIFS(Nota!D:D,Nota!A:A,Nota!A229,Nota!C:C,Nota!C229)&gt;D229,"Cobrança em dobro (item repetido na nota)","Item repetido, quantidade bate"),IF(D229&lt;C229,"Quantidade que não chegou",IF(AND(ISNUMBER(F229),E229&gt;F229*(1+IFERROR(INDEX(Contrato!D:D,MATCH(B229,Contrato!A:A,0)),0)/100)),"Preço acima do contrato","OK"))))</f>
        <v/>
      </c>
      <c r="I229" s="6">
        <f>IF(OR(Nota!A229="",H229="OK",H229="Item repetido, quantidade bate"),"",IF(H229="Quantidade que não chegou",(C229-D229)*E229,IF(H229="Preço acima do contrato",(E229-F229)*C229,IF(AND(LEFT(H229,8)="Cobrança",COUNTIFS(Nota!A$2:A229,Nota!A229,Nota!C$2:C229,Nota!C229)=G229),(SUMIFS(Nota!D:D,Nota!A:A,Nota!A229,Nota!C:C,Nota!C229)-D229)*E229,0))))</f>
        <v/>
      </c>
      <c r="K229" s="6" t="n"/>
    </row>
    <row r="230">
      <c r="A230">
        <f>IF(Nota!A230="","",Nota!A230)</f>
        <v/>
      </c>
      <c r="B230">
        <f>IF(Nota!A230="","",Nota!C230)</f>
        <v/>
      </c>
      <c r="C230" s="5">
        <f>IF(Nota!A230="","",Nota!D230)</f>
        <v/>
      </c>
      <c r="D230" s="5">
        <f>IF(Nota!A230="","",SUMIFS(Recebimento!D:D,Recebimento!B:B,Nota!A230,Recebimento!C:C,Nota!C230))</f>
        <v/>
      </c>
      <c r="E230" s="6">
        <f>IF(Nota!A230="","",Nota!E230)</f>
        <v/>
      </c>
      <c r="F230" s="6">
        <f>IF(Nota!A230="","",IFERROR(INDEX(Contrato!C:C,MATCH(Nota!C230,Contrato!A:A,0)),"sem contrato"))</f>
        <v/>
      </c>
      <c r="G230">
        <f>IF(Nota!A230="","",COUNTIFS(Nota!A:A,Nota!A230,Nota!C:C,Nota!C230))</f>
        <v/>
      </c>
      <c r="H230">
        <f>IF(Nota!A230="","",IF(G230&gt;1,IF(SUMIFS(Nota!D:D,Nota!A:A,Nota!A230,Nota!C:C,Nota!C230)&gt;D230,"Cobrança em dobro (item repetido na nota)","Item repetido, quantidade bate"),IF(D230&lt;C230,"Quantidade que não chegou",IF(AND(ISNUMBER(F230),E230&gt;F230*(1+IFERROR(INDEX(Contrato!D:D,MATCH(B230,Contrato!A:A,0)),0)/100)),"Preço acima do contrato","OK"))))</f>
        <v/>
      </c>
      <c r="I230" s="6">
        <f>IF(OR(Nota!A230="",H230="OK",H230="Item repetido, quantidade bate"),"",IF(H230="Quantidade que não chegou",(C230-D230)*E230,IF(H230="Preço acima do contrato",(E230-F230)*C230,IF(AND(LEFT(H230,8)="Cobrança",COUNTIFS(Nota!A$2:A230,Nota!A230,Nota!C$2:C230,Nota!C230)=G230),(SUMIFS(Nota!D:D,Nota!A:A,Nota!A230,Nota!C:C,Nota!C230)-D230)*E230,0))))</f>
        <v/>
      </c>
      <c r="K230" s="6" t="n"/>
    </row>
    <row r="231">
      <c r="A231">
        <f>IF(Nota!A231="","",Nota!A231)</f>
        <v/>
      </c>
      <c r="B231">
        <f>IF(Nota!A231="","",Nota!C231)</f>
        <v/>
      </c>
      <c r="C231" s="5">
        <f>IF(Nota!A231="","",Nota!D231)</f>
        <v/>
      </c>
      <c r="D231" s="5">
        <f>IF(Nota!A231="","",SUMIFS(Recebimento!D:D,Recebimento!B:B,Nota!A231,Recebimento!C:C,Nota!C231))</f>
        <v/>
      </c>
      <c r="E231" s="6">
        <f>IF(Nota!A231="","",Nota!E231)</f>
        <v/>
      </c>
      <c r="F231" s="6">
        <f>IF(Nota!A231="","",IFERROR(INDEX(Contrato!C:C,MATCH(Nota!C231,Contrato!A:A,0)),"sem contrato"))</f>
        <v/>
      </c>
      <c r="G231">
        <f>IF(Nota!A231="","",COUNTIFS(Nota!A:A,Nota!A231,Nota!C:C,Nota!C231))</f>
        <v/>
      </c>
      <c r="H231">
        <f>IF(Nota!A231="","",IF(G231&gt;1,IF(SUMIFS(Nota!D:D,Nota!A:A,Nota!A231,Nota!C:C,Nota!C231)&gt;D231,"Cobrança em dobro (item repetido na nota)","Item repetido, quantidade bate"),IF(D231&lt;C231,"Quantidade que não chegou",IF(AND(ISNUMBER(F231),E231&gt;F231*(1+IFERROR(INDEX(Contrato!D:D,MATCH(B231,Contrato!A:A,0)),0)/100)),"Preço acima do contrato","OK"))))</f>
        <v/>
      </c>
      <c r="I231" s="6">
        <f>IF(OR(Nota!A231="",H231="OK",H231="Item repetido, quantidade bate"),"",IF(H231="Quantidade que não chegou",(C231-D231)*E231,IF(H231="Preço acima do contrato",(E231-F231)*C231,IF(AND(LEFT(H231,8)="Cobrança",COUNTIFS(Nota!A$2:A231,Nota!A231,Nota!C$2:C231,Nota!C231)=G231),(SUMIFS(Nota!D:D,Nota!A:A,Nota!A231,Nota!C:C,Nota!C231)-D231)*E231,0))))</f>
        <v/>
      </c>
      <c r="K231" s="6" t="n"/>
    </row>
    <row r="232">
      <c r="A232">
        <f>IF(Nota!A232="","",Nota!A232)</f>
        <v/>
      </c>
      <c r="B232">
        <f>IF(Nota!A232="","",Nota!C232)</f>
        <v/>
      </c>
      <c r="C232" s="5">
        <f>IF(Nota!A232="","",Nota!D232)</f>
        <v/>
      </c>
      <c r="D232" s="5">
        <f>IF(Nota!A232="","",SUMIFS(Recebimento!D:D,Recebimento!B:B,Nota!A232,Recebimento!C:C,Nota!C232))</f>
        <v/>
      </c>
      <c r="E232" s="6">
        <f>IF(Nota!A232="","",Nota!E232)</f>
        <v/>
      </c>
      <c r="F232" s="6">
        <f>IF(Nota!A232="","",IFERROR(INDEX(Contrato!C:C,MATCH(Nota!C232,Contrato!A:A,0)),"sem contrato"))</f>
        <v/>
      </c>
      <c r="G232">
        <f>IF(Nota!A232="","",COUNTIFS(Nota!A:A,Nota!A232,Nota!C:C,Nota!C232))</f>
        <v/>
      </c>
      <c r="H232">
        <f>IF(Nota!A232="","",IF(G232&gt;1,IF(SUMIFS(Nota!D:D,Nota!A:A,Nota!A232,Nota!C:C,Nota!C232)&gt;D232,"Cobrança em dobro (item repetido na nota)","Item repetido, quantidade bate"),IF(D232&lt;C232,"Quantidade que não chegou",IF(AND(ISNUMBER(F232),E232&gt;F232*(1+IFERROR(INDEX(Contrato!D:D,MATCH(B232,Contrato!A:A,0)),0)/100)),"Preço acima do contrato","OK"))))</f>
        <v/>
      </c>
      <c r="I232" s="6">
        <f>IF(OR(Nota!A232="",H232="OK",H232="Item repetido, quantidade bate"),"",IF(H232="Quantidade que não chegou",(C232-D232)*E232,IF(H232="Preço acima do contrato",(E232-F232)*C232,IF(AND(LEFT(H232,8)="Cobrança",COUNTIFS(Nota!A$2:A232,Nota!A232,Nota!C$2:C232,Nota!C232)=G232),(SUMIFS(Nota!D:D,Nota!A:A,Nota!A232,Nota!C:C,Nota!C232)-D232)*E232,0))))</f>
        <v/>
      </c>
      <c r="K232" s="6" t="n"/>
    </row>
    <row r="233">
      <c r="A233">
        <f>IF(Nota!A233="","",Nota!A233)</f>
        <v/>
      </c>
      <c r="B233">
        <f>IF(Nota!A233="","",Nota!C233)</f>
        <v/>
      </c>
      <c r="C233" s="5">
        <f>IF(Nota!A233="","",Nota!D233)</f>
        <v/>
      </c>
      <c r="D233" s="5">
        <f>IF(Nota!A233="","",SUMIFS(Recebimento!D:D,Recebimento!B:B,Nota!A233,Recebimento!C:C,Nota!C233))</f>
        <v/>
      </c>
      <c r="E233" s="6">
        <f>IF(Nota!A233="","",Nota!E233)</f>
        <v/>
      </c>
      <c r="F233" s="6">
        <f>IF(Nota!A233="","",IFERROR(INDEX(Contrato!C:C,MATCH(Nota!C233,Contrato!A:A,0)),"sem contrato"))</f>
        <v/>
      </c>
      <c r="G233">
        <f>IF(Nota!A233="","",COUNTIFS(Nota!A:A,Nota!A233,Nota!C:C,Nota!C233))</f>
        <v/>
      </c>
      <c r="H233">
        <f>IF(Nota!A233="","",IF(G233&gt;1,IF(SUMIFS(Nota!D:D,Nota!A:A,Nota!A233,Nota!C:C,Nota!C233)&gt;D233,"Cobrança em dobro (item repetido na nota)","Item repetido, quantidade bate"),IF(D233&lt;C233,"Quantidade que não chegou",IF(AND(ISNUMBER(F233),E233&gt;F233*(1+IFERROR(INDEX(Contrato!D:D,MATCH(B233,Contrato!A:A,0)),0)/100)),"Preço acima do contrato","OK"))))</f>
        <v/>
      </c>
      <c r="I233" s="6">
        <f>IF(OR(Nota!A233="",H233="OK",H233="Item repetido, quantidade bate"),"",IF(H233="Quantidade que não chegou",(C233-D233)*E233,IF(H233="Preço acima do contrato",(E233-F233)*C233,IF(AND(LEFT(H233,8)="Cobrança",COUNTIFS(Nota!A$2:A233,Nota!A233,Nota!C$2:C233,Nota!C233)=G233),(SUMIFS(Nota!D:D,Nota!A:A,Nota!A233,Nota!C:C,Nota!C233)-D233)*E233,0))))</f>
        <v/>
      </c>
      <c r="K233" s="6" t="n"/>
    </row>
    <row r="234">
      <c r="A234">
        <f>IF(Nota!A234="","",Nota!A234)</f>
        <v/>
      </c>
      <c r="B234">
        <f>IF(Nota!A234="","",Nota!C234)</f>
        <v/>
      </c>
      <c r="C234" s="5">
        <f>IF(Nota!A234="","",Nota!D234)</f>
        <v/>
      </c>
      <c r="D234" s="5">
        <f>IF(Nota!A234="","",SUMIFS(Recebimento!D:D,Recebimento!B:B,Nota!A234,Recebimento!C:C,Nota!C234))</f>
        <v/>
      </c>
      <c r="E234" s="6">
        <f>IF(Nota!A234="","",Nota!E234)</f>
        <v/>
      </c>
      <c r="F234" s="6">
        <f>IF(Nota!A234="","",IFERROR(INDEX(Contrato!C:C,MATCH(Nota!C234,Contrato!A:A,0)),"sem contrato"))</f>
        <v/>
      </c>
      <c r="G234">
        <f>IF(Nota!A234="","",COUNTIFS(Nota!A:A,Nota!A234,Nota!C:C,Nota!C234))</f>
        <v/>
      </c>
      <c r="H234">
        <f>IF(Nota!A234="","",IF(G234&gt;1,IF(SUMIFS(Nota!D:D,Nota!A:A,Nota!A234,Nota!C:C,Nota!C234)&gt;D234,"Cobrança em dobro (item repetido na nota)","Item repetido, quantidade bate"),IF(D234&lt;C234,"Quantidade que não chegou",IF(AND(ISNUMBER(F234),E234&gt;F234*(1+IFERROR(INDEX(Contrato!D:D,MATCH(B234,Contrato!A:A,0)),0)/100)),"Preço acima do contrato","OK"))))</f>
        <v/>
      </c>
      <c r="I234" s="6">
        <f>IF(OR(Nota!A234="",H234="OK",H234="Item repetido, quantidade bate"),"",IF(H234="Quantidade que não chegou",(C234-D234)*E234,IF(H234="Preço acima do contrato",(E234-F234)*C234,IF(AND(LEFT(H234,8)="Cobrança",COUNTIFS(Nota!A$2:A234,Nota!A234,Nota!C$2:C234,Nota!C234)=G234),(SUMIFS(Nota!D:D,Nota!A:A,Nota!A234,Nota!C:C,Nota!C234)-D234)*E234,0))))</f>
        <v/>
      </c>
      <c r="K234" s="6" t="n"/>
    </row>
    <row r="235">
      <c r="A235">
        <f>IF(Nota!A235="","",Nota!A235)</f>
        <v/>
      </c>
      <c r="B235">
        <f>IF(Nota!A235="","",Nota!C235)</f>
        <v/>
      </c>
      <c r="C235" s="5">
        <f>IF(Nota!A235="","",Nota!D235)</f>
        <v/>
      </c>
      <c r="D235" s="5">
        <f>IF(Nota!A235="","",SUMIFS(Recebimento!D:D,Recebimento!B:B,Nota!A235,Recebimento!C:C,Nota!C235))</f>
        <v/>
      </c>
      <c r="E235" s="6">
        <f>IF(Nota!A235="","",Nota!E235)</f>
        <v/>
      </c>
      <c r="F235" s="6">
        <f>IF(Nota!A235="","",IFERROR(INDEX(Contrato!C:C,MATCH(Nota!C235,Contrato!A:A,0)),"sem contrato"))</f>
        <v/>
      </c>
      <c r="G235">
        <f>IF(Nota!A235="","",COUNTIFS(Nota!A:A,Nota!A235,Nota!C:C,Nota!C235))</f>
        <v/>
      </c>
      <c r="H235">
        <f>IF(Nota!A235="","",IF(G235&gt;1,IF(SUMIFS(Nota!D:D,Nota!A:A,Nota!A235,Nota!C:C,Nota!C235)&gt;D235,"Cobrança em dobro (item repetido na nota)","Item repetido, quantidade bate"),IF(D235&lt;C235,"Quantidade que não chegou",IF(AND(ISNUMBER(F235),E235&gt;F235*(1+IFERROR(INDEX(Contrato!D:D,MATCH(B235,Contrato!A:A,0)),0)/100)),"Preço acima do contrato","OK"))))</f>
        <v/>
      </c>
      <c r="I235" s="6">
        <f>IF(OR(Nota!A235="",H235="OK",H235="Item repetido, quantidade bate"),"",IF(H235="Quantidade que não chegou",(C235-D235)*E235,IF(H235="Preço acima do contrato",(E235-F235)*C235,IF(AND(LEFT(H235,8)="Cobrança",COUNTIFS(Nota!A$2:A235,Nota!A235,Nota!C$2:C235,Nota!C235)=G235),(SUMIFS(Nota!D:D,Nota!A:A,Nota!A235,Nota!C:C,Nota!C235)-D235)*E235,0))))</f>
        <v/>
      </c>
      <c r="K235" s="6" t="n"/>
    </row>
    <row r="236">
      <c r="A236">
        <f>IF(Nota!A236="","",Nota!A236)</f>
        <v/>
      </c>
      <c r="B236">
        <f>IF(Nota!A236="","",Nota!C236)</f>
        <v/>
      </c>
      <c r="C236" s="5">
        <f>IF(Nota!A236="","",Nota!D236)</f>
        <v/>
      </c>
      <c r="D236" s="5">
        <f>IF(Nota!A236="","",SUMIFS(Recebimento!D:D,Recebimento!B:B,Nota!A236,Recebimento!C:C,Nota!C236))</f>
        <v/>
      </c>
      <c r="E236" s="6">
        <f>IF(Nota!A236="","",Nota!E236)</f>
        <v/>
      </c>
      <c r="F236" s="6">
        <f>IF(Nota!A236="","",IFERROR(INDEX(Contrato!C:C,MATCH(Nota!C236,Contrato!A:A,0)),"sem contrato"))</f>
        <v/>
      </c>
      <c r="G236">
        <f>IF(Nota!A236="","",COUNTIFS(Nota!A:A,Nota!A236,Nota!C:C,Nota!C236))</f>
        <v/>
      </c>
      <c r="H236">
        <f>IF(Nota!A236="","",IF(G236&gt;1,IF(SUMIFS(Nota!D:D,Nota!A:A,Nota!A236,Nota!C:C,Nota!C236)&gt;D236,"Cobrança em dobro (item repetido na nota)","Item repetido, quantidade bate"),IF(D236&lt;C236,"Quantidade que não chegou",IF(AND(ISNUMBER(F236),E236&gt;F236*(1+IFERROR(INDEX(Contrato!D:D,MATCH(B236,Contrato!A:A,0)),0)/100)),"Preço acima do contrato","OK"))))</f>
        <v/>
      </c>
      <c r="I236" s="6">
        <f>IF(OR(Nota!A236="",H236="OK",H236="Item repetido, quantidade bate"),"",IF(H236="Quantidade que não chegou",(C236-D236)*E236,IF(H236="Preço acima do contrato",(E236-F236)*C236,IF(AND(LEFT(H236,8)="Cobrança",COUNTIFS(Nota!A$2:A236,Nota!A236,Nota!C$2:C236,Nota!C236)=G236),(SUMIFS(Nota!D:D,Nota!A:A,Nota!A236,Nota!C:C,Nota!C236)-D236)*E236,0))))</f>
        <v/>
      </c>
      <c r="K236" s="6" t="n"/>
    </row>
    <row r="237">
      <c r="A237">
        <f>IF(Nota!A237="","",Nota!A237)</f>
        <v/>
      </c>
      <c r="B237">
        <f>IF(Nota!A237="","",Nota!C237)</f>
        <v/>
      </c>
      <c r="C237" s="5">
        <f>IF(Nota!A237="","",Nota!D237)</f>
        <v/>
      </c>
      <c r="D237" s="5">
        <f>IF(Nota!A237="","",SUMIFS(Recebimento!D:D,Recebimento!B:B,Nota!A237,Recebimento!C:C,Nota!C237))</f>
        <v/>
      </c>
      <c r="E237" s="6">
        <f>IF(Nota!A237="","",Nota!E237)</f>
        <v/>
      </c>
      <c r="F237" s="6">
        <f>IF(Nota!A237="","",IFERROR(INDEX(Contrato!C:C,MATCH(Nota!C237,Contrato!A:A,0)),"sem contrato"))</f>
        <v/>
      </c>
      <c r="G237">
        <f>IF(Nota!A237="","",COUNTIFS(Nota!A:A,Nota!A237,Nota!C:C,Nota!C237))</f>
        <v/>
      </c>
      <c r="H237">
        <f>IF(Nota!A237="","",IF(G237&gt;1,IF(SUMIFS(Nota!D:D,Nota!A:A,Nota!A237,Nota!C:C,Nota!C237)&gt;D237,"Cobrança em dobro (item repetido na nota)","Item repetido, quantidade bate"),IF(D237&lt;C237,"Quantidade que não chegou",IF(AND(ISNUMBER(F237),E237&gt;F237*(1+IFERROR(INDEX(Contrato!D:D,MATCH(B237,Contrato!A:A,0)),0)/100)),"Preço acima do contrato","OK"))))</f>
        <v/>
      </c>
      <c r="I237" s="6">
        <f>IF(OR(Nota!A237="",H237="OK",H237="Item repetido, quantidade bate"),"",IF(H237="Quantidade que não chegou",(C237-D237)*E237,IF(H237="Preço acima do contrato",(E237-F237)*C237,IF(AND(LEFT(H237,8)="Cobrança",COUNTIFS(Nota!A$2:A237,Nota!A237,Nota!C$2:C237,Nota!C237)=G237),(SUMIFS(Nota!D:D,Nota!A:A,Nota!A237,Nota!C:C,Nota!C237)-D237)*E237,0))))</f>
        <v/>
      </c>
      <c r="K237" s="6" t="n"/>
    </row>
    <row r="238">
      <c r="A238">
        <f>IF(Nota!A238="","",Nota!A238)</f>
        <v/>
      </c>
      <c r="B238">
        <f>IF(Nota!A238="","",Nota!C238)</f>
        <v/>
      </c>
      <c r="C238" s="5">
        <f>IF(Nota!A238="","",Nota!D238)</f>
        <v/>
      </c>
      <c r="D238" s="5">
        <f>IF(Nota!A238="","",SUMIFS(Recebimento!D:D,Recebimento!B:B,Nota!A238,Recebimento!C:C,Nota!C238))</f>
        <v/>
      </c>
      <c r="E238" s="6">
        <f>IF(Nota!A238="","",Nota!E238)</f>
        <v/>
      </c>
      <c r="F238" s="6">
        <f>IF(Nota!A238="","",IFERROR(INDEX(Contrato!C:C,MATCH(Nota!C238,Contrato!A:A,0)),"sem contrato"))</f>
        <v/>
      </c>
      <c r="G238">
        <f>IF(Nota!A238="","",COUNTIFS(Nota!A:A,Nota!A238,Nota!C:C,Nota!C238))</f>
        <v/>
      </c>
      <c r="H238">
        <f>IF(Nota!A238="","",IF(G238&gt;1,IF(SUMIFS(Nota!D:D,Nota!A:A,Nota!A238,Nota!C:C,Nota!C238)&gt;D238,"Cobrança em dobro (item repetido na nota)","Item repetido, quantidade bate"),IF(D238&lt;C238,"Quantidade que não chegou",IF(AND(ISNUMBER(F238),E238&gt;F238*(1+IFERROR(INDEX(Contrato!D:D,MATCH(B238,Contrato!A:A,0)),0)/100)),"Preço acima do contrato","OK"))))</f>
        <v/>
      </c>
      <c r="I238" s="6">
        <f>IF(OR(Nota!A238="",H238="OK",H238="Item repetido, quantidade bate"),"",IF(H238="Quantidade que não chegou",(C238-D238)*E238,IF(H238="Preço acima do contrato",(E238-F238)*C238,IF(AND(LEFT(H238,8)="Cobrança",COUNTIFS(Nota!A$2:A238,Nota!A238,Nota!C$2:C238,Nota!C238)=G238),(SUMIFS(Nota!D:D,Nota!A:A,Nota!A238,Nota!C:C,Nota!C238)-D238)*E238,0))))</f>
        <v/>
      </c>
      <c r="K238" s="6" t="n"/>
    </row>
    <row r="239">
      <c r="A239">
        <f>IF(Nota!A239="","",Nota!A239)</f>
        <v/>
      </c>
      <c r="B239">
        <f>IF(Nota!A239="","",Nota!C239)</f>
        <v/>
      </c>
      <c r="C239" s="5">
        <f>IF(Nota!A239="","",Nota!D239)</f>
        <v/>
      </c>
      <c r="D239" s="5">
        <f>IF(Nota!A239="","",SUMIFS(Recebimento!D:D,Recebimento!B:B,Nota!A239,Recebimento!C:C,Nota!C239))</f>
        <v/>
      </c>
      <c r="E239" s="6">
        <f>IF(Nota!A239="","",Nota!E239)</f>
        <v/>
      </c>
      <c r="F239" s="6">
        <f>IF(Nota!A239="","",IFERROR(INDEX(Contrato!C:C,MATCH(Nota!C239,Contrato!A:A,0)),"sem contrato"))</f>
        <v/>
      </c>
      <c r="G239">
        <f>IF(Nota!A239="","",COUNTIFS(Nota!A:A,Nota!A239,Nota!C:C,Nota!C239))</f>
        <v/>
      </c>
      <c r="H239">
        <f>IF(Nota!A239="","",IF(G239&gt;1,IF(SUMIFS(Nota!D:D,Nota!A:A,Nota!A239,Nota!C:C,Nota!C239)&gt;D239,"Cobrança em dobro (item repetido na nota)","Item repetido, quantidade bate"),IF(D239&lt;C239,"Quantidade que não chegou",IF(AND(ISNUMBER(F239),E239&gt;F239*(1+IFERROR(INDEX(Contrato!D:D,MATCH(B239,Contrato!A:A,0)),0)/100)),"Preço acima do contrato","OK"))))</f>
        <v/>
      </c>
      <c r="I239" s="6">
        <f>IF(OR(Nota!A239="",H239="OK",H239="Item repetido, quantidade bate"),"",IF(H239="Quantidade que não chegou",(C239-D239)*E239,IF(H239="Preço acima do contrato",(E239-F239)*C239,IF(AND(LEFT(H239,8)="Cobrança",COUNTIFS(Nota!A$2:A239,Nota!A239,Nota!C$2:C239,Nota!C239)=G239),(SUMIFS(Nota!D:D,Nota!A:A,Nota!A239,Nota!C:C,Nota!C239)-D239)*E239,0))))</f>
        <v/>
      </c>
      <c r="K239" s="6" t="n"/>
    </row>
    <row r="240">
      <c r="A240">
        <f>IF(Nota!A240="","",Nota!A240)</f>
        <v/>
      </c>
      <c r="B240">
        <f>IF(Nota!A240="","",Nota!C240)</f>
        <v/>
      </c>
      <c r="C240" s="5">
        <f>IF(Nota!A240="","",Nota!D240)</f>
        <v/>
      </c>
      <c r="D240" s="5">
        <f>IF(Nota!A240="","",SUMIFS(Recebimento!D:D,Recebimento!B:B,Nota!A240,Recebimento!C:C,Nota!C240))</f>
        <v/>
      </c>
      <c r="E240" s="6">
        <f>IF(Nota!A240="","",Nota!E240)</f>
        <v/>
      </c>
      <c r="F240" s="6">
        <f>IF(Nota!A240="","",IFERROR(INDEX(Contrato!C:C,MATCH(Nota!C240,Contrato!A:A,0)),"sem contrato"))</f>
        <v/>
      </c>
      <c r="G240">
        <f>IF(Nota!A240="","",COUNTIFS(Nota!A:A,Nota!A240,Nota!C:C,Nota!C240))</f>
        <v/>
      </c>
      <c r="H240">
        <f>IF(Nota!A240="","",IF(G240&gt;1,IF(SUMIFS(Nota!D:D,Nota!A:A,Nota!A240,Nota!C:C,Nota!C240)&gt;D240,"Cobrança em dobro (item repetido na nota)","Item repetido, quantidade bate"),IF(D240&lt;C240,"Quantidade que não chegou",IF(AND(ISNUMBER(F240),E240&gt;F240*(1+IFERROR(INDEX(Contrato!D:D,MATCH(B240,Contrato!A:A,0)),0)/100)),"Preço acima do contrato","OK"))))</f>
        <v/>
      </c>
      <c r="I240" s="6">
        <f>IF(OR(Nota!A240="",H240="OK",H240="Item repetido, quantidade bate"),"",IF(H240="Quantidade que não chegou",(C240-D240)*E240,IF(H240="Preço acima do contrato",(E240-F240)*C240,IF(AND(LEFT(H240,8)="Cobrança",COUNTIFS(Nota!A$2:A240,Nota!A240,Nota!C$2:C240,Nota!C240)=G240),(SUMIFS(Nota!D:D,Nota!A:A,Nota!A240,Nota!C:C,Nota!C240)-D240)*E240,0))))</f>
        <v/>
      </c>
      <c r="K240" s="6" t="n"/>
    </row>
    <row r="241">
      <c r="A241">
        <f>IF(Nota!A241="","",Nota!A241)</f>
        <v/>
      </c>
      <c r="B241">
        <f>IF(Nota!A241="","",Nota!C241)</f>
        <v/>
      </c>
      <c r="C241" s="5">
        <f>IF(Nota!A241="","",Nota!D241)</f>
        <v/>
      </c>
      <c r="D241" s="5">
        <f>IF(Nota!A241="","",SUMIFS(Recebimento!D:D,Recebimento!B:B,Nota!A241,Recebimento!C:C,Nota!C241))</f>
        <v/>
      </c>
      <c r="E241" s="6">
        <f>IF(Nota!A241="","",Nota!E241)</f>
        <v/>
      </c>
      <c r="F241" s="6">
        <f>IF(Nota!A241="","",IFERROR(INDEX(Contrato!C:C,MATCH(Nota!C241,Contrato!A:A,0)),"sem contrato"))</f>
        <v/>
      </c>
      <c r="G241">
        <f>IF(Nota!A241="","",COUNTIFS(Nota!A:A,Nota!A241,Nota!C:C,Nota!C241))</f>
        <v/>
      </c>
      <c r="H241">
        <f>IF(Nota!A241="","",IF(G241&gt;1,IF(SUMIFS(Nota!D:D,Nota!A:A,Nota!A241,Nota!C:C,Nota!C241)&gt;D241,"Cobrança em dobro (item repetido na nota)","Item repetido, quantidade bate"),IF(D241&lt;C241,"Quantidade que não chegou",IF(AND(ISNUMBER(F241),E241&gt;F241*(1+IFERROR(INDEX(Contrato!D:D,MATCH(B241,Contrato!A:A,0)),0)/100)),"Preço acima do contrato","OK"))))</f>
        <v/>
      </c>
      <c r="I241" s="6">
        <f>IF(OR(Nota!A241="",H241="OK",H241="Item repetido, quantidade bate"),"",IF(H241="Quantidade que não chegou",(C241-D241)*E241,IF(H241="Preço acima do contrato",(E241-F241)*C241,IF(AND(LEFT(H241,8)="Cobrança",COUNTIFS(Nota!A$2:A241,Nota!A241,Nota!C$2:C241,Nota!C241)=G241),(SUMIFS(Nota!D:D,Nota!A:A,Nota!A241,Nota!C:C,Nota!C241)-D241)*E241,0))))</f>
        <v/>
      </c>
      <c r="K241" s="6" t="n"/>
    </row>
    <row r="242">
      <c r="A242">
        <f>IF(Nota!A242="","",Nota!A242)</f>
        <v/>
      </c>
      <c r="B242">
        <f>IF(Nota!A242="","",Nota!C242)</f>
        <v/>
      </c>
      <c r="C242" s="5">
        <f>IF(Nota!A242="","",Nota!D242)</f>
        <v/>
      </c>
      <c r="D242" s="5">
        <f>IF(Nota!A242="","",SUMIFS(Recebimento!D:D,Recebimento!B:B,Nota!A242,Recebimento!C:C,Nota!C242))</f>
        <v/>
      </c>
      <c r="E242" s="6">
        <f>IF(Nota!A242="","",Nota!E242)</f>
        <v/>
      </c>
      <c r="F242" s="6">
        <f>IF(Nota!A242="","",IFERROR(INDEX(Contrato!C:C,MATCH(Nota!C242,Contrato!A:A,0)),"sem contrato"))</f>
        <v/>
      </c>
      <c r="G242">
        <f>IF(Nota!A242="","",COUNTIFS(Nota!A:A,Nota!A242,Nota!C:C,Nota!C242))</f>
        <v/>
      </c>
      <c r="H242">
        <f>IF(Nota!A242="","",IF(G242&gt;1,IF(SUMIFS(Nota!D:D,Nota!A:A,Nota!A242,Nota!C:C,Nota!C242)&gt;D242,"Cobrança em dobro (item repetido na nota)","Item repetido, quantidade bate"),IF(D242&lt;C242,"Quantidade que não chegou",IF(AND(ISNUMBER(F242),E242&gt;F242*(1+IFERROR(INDEX(Contrato!D:D,MATCH(B242,Contrato!A:A,0)),0)/100)),"Preço acima do contrato","OK"))))</f>
        <v/>
      </c>
      <c r="I242" s="6">
        <f>IF(OR(Nota!A242="",H242="OK",H242="Item repetido, quantidade bate"),"",IF(H242="Quantidade que não chegou",(C242-D242)*E242,IF(H242="Preço acima do contrato",(E242-F242)*C242,IF(AND(LEFT(H242,8)="Cobrança",COUNTIFS(Nota!A$2:A242,Nota!A242,Nota!C$2:C242,Nota!C242)=G242),(SUMIFS(Nota!D:D,Nota!A:A,Nota!A242,Nota!C:C,Nota!C242)-D242)*E242,0))))</f>
        <v/>
      </c>
      <c r="K242" s="6" t="n"/>
    </row>
    <row r="243">
      <c r="A243">
        <f>IF(Nota!A243="","",Nota!A243)</f>
        <v/>
      </c>
      <c r="B243">
        <f>IF(Nota!A243="","",Nota!C243)</f>
        <v/>
      </c>
      <c r="C243" s="5">
        <f>IF(Nota!A243="","",Nota!D243)</f>
        <v/>
      </c>
      <c r="D243" s="5">
        <f>IF(Nota!A243="","",SUMIFS(Recebimento!D:D,Recebimento!B:B,Nota!A243,Recebimento!C:C,Nota!C243))</f>
        <v/>
      </c>
      <c r="E243" s="6">
        <f>IF(Nota!A243="","",Nota!E243)</f>
        <v/>
      </c>
      <c r="F243" s="6">
        <f>IF(Nota!A243="","",IFERROR(INDEX(Contrato!C:C,MATCH(Nota!C243,Contrato!A:A,0)),"sem contrato"))</f>
        <v/>
      </c>
      <c r="G243">
        <f>IF(Nota!A243="","",COUNTIFS(Nota!A:A,Nota!A243,Nota!C:C,Nota!C243))</f>
        <v/>
      </c>
      <c r="H243">
        <f>IF(Nota!A243="","",IF(G243&gt;1,IF(SUMIFS(Nota!D:D,Nota!A:A,Nota!A243,Nota!C:C,Nota!C243)&gt;D243,"Cobrança em dobro (item repetido na nota)","Item repetido, quantidade bate"),IF(D243&lt;C243,"Quantidade que não chegou",IF(AND(ISNUMBER(F243),E243&gt;F243*(1+IFERROR(INDEX(Contrato!D:D,MATCH(B243,Contrato!A:A,0)),0)/100)),"Preço acima do contrato","OK"))))</f>
        <v/>
      </c>
      <c r="I243" s="6">
        <f>IF(OR(Nota!A243="",H243="OK",H243="Item repetido, quantidade bate"),"",IF(H243="Quantidade que não chegou",(C243-D243)*E243,IF(H243="Preço acima do contrato",(E243-F243)*C243,IF(AND(LEFT(H243,8)="Cobrança",COUNTIFS(Nota!A$2:A243,Nota!A243,Nota!C$2:C243,Nota!C243)=G243),(SUMIFS(Nota!D:D,Nota!A:A,Nota!A243,Nota!C:C,Nota!C243)-D243)*E243,0))))</f>
        <v/>
      </c>
      <c r="K243" s="6" t="n"/>
    </row>
    <row r="244">
      <c r="A244">
        <f>IF(Nota!A244="","",Nota!A244)</f>
        <v/>
      </c>
      <c r="B244">
        <f>IF(Nota!A244="","",Nota!C244)</f>
        <v/>
      </c>
      <c r="C244" s="5">
        <f>IF(Nota!A244="","",Nota!D244)</f>
        <v/>
      </c>
      <c r="D244" s="5">
        <f>IF(Nota!A244="","",SUMIFS(Recebimento!D:D,Recebimento!B:B,Nota!A244,Recebimento!C:C,Nota!C244))</f>
        <v/>
      </c>
      <c r="E244" s="6">
        <f>IF(Nota!A244="","",Nota!E244)</f>
        <v/>
      </c>
      <c r="F244" s="6">
        <f>IF(Nota!A244="","",IFERROR(INDEX(Contrato!C:C,MATCH(Nota!C244,Contrato!A:A,0)),"sem contrato"))</f>
        <v/>
      </c>
      <c r="G244">
        <f>IF(Nota!A244="","",COUNTIFS(Nota!A:A,Nota!A244,Nota!C:C,Nota!C244))</f>
        <v/>
      </c>
      <c r="H244">
        <f>IF(Nota!A244="","",IF(G244&gt;1,IF(SUMIFS(Nota!D:D,Nota!A:A,Nota!A244,Nota!C:C,Nota!C244)&gt;D244,"Cobrança em dobro (item repetido na nota)","Item repetido, quantidade bate"),IF(D244&lt;C244,"Quantidade que não chegou",IF(AND(ISNUMBER(F244),E244&gt;F244*(1+IFERROR(INDEX(Contrato!D:D,MATCH(B244,Contrato!A:A,0)),0)/100)),"Preço acima do contrato","OK"))))</f>
        <v/>
      </c>
      <c r="I244" s="6">
        <f>IF(OR(Nota!A244="",H244="OK",H244="Item repetido, quantidade bate"),"",IF(H244="Quantidade que não chegou",(C244-D244)*E244,IF(H244="Preço acima do contrato",(E244-F244)*C244,IF(AND(LEFT(H244,8)="Cobrança",COUNTIFS(Nota!A$2:A244,Nota!A244,Nota!C$2:C244,Nota!C244)=G244),(SUMIFS(Nota!D:D,Nota!A:A,Nota!A244,Nota!C:C,Nota!C244)-D244)*E244,0))))</f>
        <v/>
      </c>
      <c r="K244" s="6" t="n"/>
    </row>
    <row r="245">
      <c r="A245">
        <f>IF(Nota!A245="","",Nota!A245)</f>
        <v/>
      </c>
      <c r="B245">
        <f>IF(Nota!A245="","",Nota!C245)</f>
        <v/>
      </c>
      <c r="C245" s="5">
        <f>IF(Nota!A245="","",Nota!D245)</f>
        <v/>
      </c>
      <c r="D245" s="5">
        <f>IF(Nota!A245="","",SUMIFS(Recebimento!D:D,Recebimento!B:B,Nota!A245,Recebimento!C:C,Nota!C245))</f>
        <v/>
      </c>
      <c r="E245" s="6">
        <f>IF(Nota!A245="","",Nota!E245)</f>
        <v/>
      </c>
      <c r="F245" s="6">
        <f>IF(Nota!A245="","",IFERROR(INDEX(Contrato!C:C,MATCH(Nota!C245,Contrato!A:A,0)),"sem contrato"))</f>
        <v/>
      </c>
      <c r="G245">
        <f>IF(Nota!A245="","",COUNTIFS(Nota!A:A,Nota!A245,Nota!C:C,Nota!C245))</f>
        <v/>
      </c>
      <c r="H245">
        <f>IF(Nota!A245="","",IF(G245&gt;1,IF(SUMIFS(Nota!D:D,Nota!A:A,Nota!A245,Nota!C:C,Nota!C245)&gt;D245,"Cobrança em dobro (item repetido na nota)","Item repetido, quantidade bate"),IF(D245&lt;C245,"Quantidade que não chegou",IF(AND(ISNUMBER(F245),E245&gt;F245*(1+IFERROR(INDEX(Contrato!D:D,MATCH(B245,Contrato!A:A,0)),0)/100)),"Preço acima do contrato","OK"))))</f>
        <v/>
      </c>
      <c r="I245" s="6">
        <f>IF(OR(Nota!A245="",H245="OK",H245="Item repetido, quantidade bate"),"",IF(H245="Quantidade que não chegou",(C245-D245)*E245,IF(H245="Preço acima do contrato",(E245-F245)*C245,IF(AND(LEFT(H245,8)="Cobrança",COUNTIFS(Nota!A$2:A245,Nota!A245,Nota!C$2:C245,Nota!C245)=G245),(SUMIFS(Nota!D:D,Nota!A:A,Nota!A245,Nota!C:C,Nota!C245)-D245)*E245,0))))</f>
        <v/>
      </c>
      <c r="K245" s="6" t="n"/>
    </row>
    <row r="246">
      <c r="A246">
        <f>IF(Nota!A246="","",Nota!A246)</f>
        <v/>
      </c>
      <c r="B246">
        <f>IF(Nota!A246="","",Nota!C246)</f>
        <v/>
      </c>
      <c r="C246" s="5">
        <f>IF(Nota!A246="","",Nota!D246)</f>
        <v/>
      </c>
      <c r="D246" s="5">
        <f>IF(Nota!A246="","",SUMIFS(Recebimento!D:D,Recebimento!B:B,Nota!A246,Recebimento!C:C,Nota!C246))</f>
        <v/>
      </c>
      <c r="E246" s="6">
        <f>IF(Nota!A246="","",Nota!E246)</f>
        <v/>
      </c>
      <c r="F246" s="6">
        <f>IF(Nota!A246="","",IFERROR(INDEX(Contrato!C:C,MATCH(Nota!C246,Contrato!A:A,0)),"sem contrato"))</f>
        <v/>
      </c>
      <c r="G246">
        <f>IF(Nota!A246="","",COUNTIFS(Nota!A:A,Nota!A246,Nota!C:C,Nota!C246))</f>
        <v/>
      </c>
      <c r="H246">
        <f>IF(Nota!A246="","",IF(G246&gt;1,IF(SUMIFS(Nota!D:D,Nota!A:A,Nota!A246,Nota!C:C,Nota!C246)&gt;D246,"Cobrança em dobro (item repetido na nota)","Item repetido, quantidade bate"),IF(D246&lt;C246,"Quantidade que não chegou",IF(AND(ISNUMBER(F246),E246&gt;F246*(1+IFERROR(INDEX(Contrato!D:D,MATCH(B246,Contrato!A:A,0)),0)/100)),"Preço acima do contrato","OK"))))</f>
        <v/>
      </c>
      <c r="I246" s="6">
        <f>IF(OR(Nota!A246="",H246="OK",H246="Item repetido, quantidade bate"),"",IF(H246="Quantidade que não chegou",(C246-D246)*E246,IF(H246="Preço acima do contrato",(E246-F246)*C246,IF(AND(LEFT(H246,8)="Cobrança",COUNTIFS(Nota!A$2:A246,Nota!A246,Nota!C$2:C246,Nota!C246)=G246),(SUMIFS(Nota!D:D,Nota!A:A,Nota!A246,Nota!C:C,Nota!C246)-D246)*E246,0))))</f>
        <v/>
      </c>
      <c r="K246" s="6" t="n"/>
    </row>
    <row r="247">
      <c r="A247">
        <f>IF(Nota!A247="","",Nota!A247)</f>
        <v/>
      </c>
      <c r="B247">
        <f>IF(Nota!A247="","",Nota!C247)</f>
        <v/>
      </c>
      <c r="C247" s="5">
        <f>IF(Nota!A247="","",Nota!D247)</f>
        <v/>
      </c>
      <c r="D247" s="5">
        <f>IF(Nota!A247="","",SUMIFS(Recebimento!D:D,Recebimento!B:B,Nota!A247,Recebimento!C:C,Nota!C247))</f>
        <v/>
      </c>
      <c r="E247" s="6">
        <f>IF(Nota!A247="","",Nota!E247)</f>
        <v/>
      </c>
      <c r="F247" s="6">
        <f>IF(Nota!A247="","",IFERROR(INDEX(Contrato!C:C,MATCH(Nota!C247,Contrato!A:A,0)),"sem contrato"))</f>
        <v/>
      </c>
      <c r="G247">
        <f>IF(Nota!A247="","",COUNTIFS(Nota!A:A,Nota!A247,Nota!C:C,Nota!C247))</f>
        <v/>
      </c>
      <c r="H247">
        <f>IF(Nota!A247="","",IF(G247&gt;1,IF(SUMIFS(Nota!D:D,Nota!A:A,Nota!A247,Nota!C:C,Nota!C247)&gt;D247,"Cobrança em dobro (item repetido na nota)","Item repetido, quantidade bate"),IF(D247&lt;C247,"Quantidade que não chegou",IF(AND(ISNUMBER(F247),E247&gt;F247*(1+IFERROR(INDEX(Contrato!D:D,MATCH(B247,Contrato!A:A,0)),0)/100)),"Preço acima do contrato","OK"))))</f>
        <v/>
      </c>
      <c r="I247" s="6">
        <f>IF(OR(Nota!A247="",H247="OK",H247="Item repetido, quantidade bate"),"",IF(H247="Quantidade que não chegou",(C247-D247)*E247,IF(H247="Preço acima do contrato",(E247-F247)*C247,IF(AND(LEFT(H247,8)="Cobrança",COUNTIFS(Nota!A$2:A247,Nota!A247,Nota!C$2:C247,Nota!C247)=G247),(SUMIFS(Nota!D:D,Nota!A:A,Nota!A247,Nota!C:C,Nota!C247)-D247)*E247,0))))</f>
        <v/>
      </c>
      <c r="K247" s="6" t="n"/>
    </row>
    <row r="248">
      <c r="A248">
        <f>IF(Nota!A248="","",Nota!A248)</f>
        <v/>
      </c>
      <c r="B248">
        <f>IF(Nota!A248="","",Nota!C248)</f>
        <v/>
      </c>
      <c r="C248" s="5">
        <f>IF(Nota!A248="","",Nota!D248)</f>
        <v/>
      </c>
      <c r="D248" s="5">
        <f>IF(Nota!A248="","",SUMIFS(Recebimento!D:D,Recebimento!B:B,Nota!A248,Recebimento!C:C,Nota!C248))</f>
        <v/>
      </c>
      <c r="E248" s="6">
        <f>IF(Nota!A248="","",Nota!E248)</f>
        <v/>
      </c>
      <c r="F248" s="6">
        <f>IF(Nota!A248="","",IFERROR(INDEX(Contrato!C:C,MATCH(Nota!C248,Contrato!A:A,0)),"sem contrato"))</f>
        <v/>
      </c>
      <c r="G248">
        <f>IF(Nota!A248="","",COUNTIFS(Nota!A:A,Nota!A248,Nota!C:C,Nota!C248))</f>
        <v/>
      </c>
      <c r="H248">
        <f>IF(Nota!A248="","",IF(G248&gt;1,IF(SUMIFS(Nota!D:D,Nota!A:A,Nota!A248,Nota!C:C,Nota!C248)&gt;D248,"Cobrança em dobro (item repetido na nota)","Item repetido, quantidade bate"),IF(D248&lt;C248,"Quantidade que não chegou",IF(AND(ISNUMBER(F248),E248&gt;F248*(1+IFERROR(INDEX(Contrato!D:D,MATCH(B248,Contrato!A:A,0)),0)/100)),"Preço acima do contrato","OK"))))</f>
        <v/>
      </c>
      <c r="I248" s="6">
        <f>IF(OR(Nota!A248="",H248="OK",H248="Item repetido, quantidade bate"),"",IF(H248="Quantidade que não chegou",(C248-D248)*E248,IF(H248="Preço acima do contrato",(E248-F248)*C248,IF(AND(LEFT(H248,8)="Cobrança",COUNTIFS(Nota!A$2:A248,Nota!A248,Nota!C$2:C248,Nota!C248)=G248),(SUMIFS(Nota!D:D,Nota!A:A,Nota!A248,Nota!C:C,Nota!C248)-D248)*E248,0))))</f>
        <v/>
      </c>
      <c r="K248" s="6" t="n"/>
    </row>
    <row r="249">
      <c r="A249">
        <f>IF(Nota!A249="","",Nota!A249)</f>
        <v/>
      </c>
      <c r="B249">
        <f>IF(Nota!A249="","",Nota!C249)</f>
        <v/>
      </c>
      <c r="C249" s="5">
        <f>IF(Nota!A249="","",Nota!D249)</f>
        <v/>
      </c>
      <c r="D249" s="5">
        <f>IF(Nota!A249="","",SUMIFS(Recebimento!D:D,Recebimento!B:B,Nota!A249,Recebimento!C:C,Nota!C249))</f>
        <v/>
      </c>
      <c r="E249" s="6">
        <f>IF(Nota!A249="","",Nota!E249)</f>
        <v/>
      </c>
      <c r="F249" s="6">
        <f>IF(Nota!A249="","",IFERROR(INDEX(Contrato!C:C,MATCH(Nota!C249,Contrato!A:A,0)),"sem contrato"))</f>
        <v/>
      </c>
      <c r="G249">
        <f>IF(Nota!A249="","",COUNTIFS(Nota!A:A,Nota!A249,Nota!C:C,Nota!C249))</f>
        <v/>
      </c>
      <c r="H249">
        <f>IF(Nota!A249="","",IF(G249&gt;1,IF(SUMIFS(Nota!D:D,Nota!A:A,Nota!A249,Nota!C:C,Nota!C249)&gt;D249,"Cobrança em dobro (item repetido na nota)","Item repetido, quantidade bate"),IF(D249&lt;C249,"Quantidade que não chegou",IF(AND(ISNUMBER(F249),E249&gt;F249*(1+IFERROR(INDEX(Contrato!D:D,MATCH(B249,Contrato!A:A,0)),0)/100)),"Preço acima do contrato","OK"))))</f>
        <v/>
      </c>
      <c r="I249" s="6">
        <f>IF(OR(Nota!A249="",H249="OK",H249="Item repetido, quantidade bate"),"",IF(H249="Quantidade que não chegou",(C249-D249)*E249,IF(H249="Preço acima do contrato",(E249-F249)*C249,IF(AND(LEFT(H249,8)="Cobrança",COUNTIFS(Nota!A$2:A249,Nota!A249,Nota!C$2:C249,Nota!C249)=G249),(SUMIFS(Nota!D:D,Nota!A:A,Nota!A249,Nota!C:C,Nota!C249)-D249)*E249,0))))</f>
        <v/>
      </c>
      <c r="K249" s="6" t="n"/>
    </row>
    <row r="250">
      <c r="A250">
        <f>IF(Nota!A250="","",Nota!A250)</f>
        <v/>
      </c>
      <c r="B250">
        <f>IF(Nota!A250="","",Nota!C250)</f>
        <v/>
      </c>
      <c r="C250" s="5">
        <f>IF(Nota!A250="","",Nota!D250)</f>
        <v/>
      </c>
      <c r="D250" s="5">
        <f>IF(Nota!A250="","",SUMIFS(Recebimento!D:D,Recebimento!B:B,Nota!A250,Recebimento!C:C,Nota!C250))</f>
        <v/>
      </c>
      <c r="E250" s="6">
        <f>IF(Nota!A250="","",Nota!E250)</f>
        <v/>
      </c>
      <c r="F250" s="6">
        <f>IF(Nota!A250="","",IFERROR(INDEX(Contrato!C:C,MATCH(Nota!C250,Contrato!A:A,0)),"sem contrato"))</f>
        <v/>
      </c>
      <c r="G250">
        <f>IF(Nota!A250="","",COUNTIFS(Nota!A:A,Nota!A250,Nota!C:C,Nota!C250))</f>
        <v/>
      </c>
      <c r="H250">
        <f>IF(Nota!A250="","",IF(G250&gt;1,IF(SUMIFS(Nota!D:D,Nota!A:A,Nota!A250,Nota!C:C,Nota!C250)&gt;D250,"Cobrança em dobro (item repetido na nota)","Item repetido, quantidade bate"),IF(D250&lt;C250,"Quantidade que não chegou",IF(AND(ISNUMBER(F250),E250&gt;F250*(1+IFERROR(INDEX(Contrato!D:D,MATCH(B250,Contrato!A:A,0)),0)/100)),"Preço acima do contrato","OK"))))</f>
        <v/>
      </c>
      <c r="I250" s="6">
        <f>IF(OR(Nota!A250="",H250="OK",H250="Item repetido, quantidade bate"),"",IF(H250="Quantidade que não chegou",(C250-D250)*E250,IF(H250="Preço acima do contrato",(E250-F250)*C250,IF(AND(LEFT(H250,8)="Cobrança",COUNTIFS(Nota!A$2:A250,Nota!A250,Nota!C$2:C250,Nota!C250)=G250),(SUMIFS(Nota!D:D,Nota!A:A,Nota!A250,Nota!C:C,Nota!C250)-D250)*E250,0))))</f>
        <v/>
      </c>
      <c r="K250" s="6" t="n"/>
    </row>
    <row r="251">
      <c r="A251">
        <f>IF(Nota!A251="","",Nota!A251)</f>
        <v/>
      </c>
      <c r="B251">
        <f>IF(Nota!A251="","",Nota!C251)</f>
        <v/>
      </c>
      <c r="C251" s="5">
        <f>IF(Nota!A251="","",Nota!D251)</f>
        <v/>
      </c>
      <c r="D251" s="5">
        <f>IF(Nota!A251="","",SUMIFS(Recebimento!D:D,Recebimento!B:B,Nota!A251,Recebimento!C:C,Nota!C251))</f>
        <v/>
      </c>
      <c r="E251" s="6">
        <f>IF(Nota!A251="","",Nota!E251)</f>
        <v/>
      </c>
      <c r="F251" s="6">
        <f>IF(Nota!A251="","",IFERROR(INDEX(Contrato!C:C,MATCH(Nota!C251,Contrato!A:A,0)),"sem contrato"))</f>
        <v/>
      </c>
      <c r="G251">
        <f>IF(Nota!A251="","",COUNTIFS(Nota!A:A,Nota!A251,Nota!C:C,Nota!C251))</f>
        <v/>
      </c>
      <c r="H251">
        <f>IF(Nota!A251="","",IF(G251&gt;1,IF(SUMIFS(Nota!D:D,Nota!A:A,Nota!A251,Nota!C:C,Nota!C251)&gt;D251,"Cobrança em dobro (item repetido na nota)","Item repetido, quantidade bate"),IF(D251&lt;C251,"Quantidade que não chegou",IF(AND(ISNUMBER(F251),E251&gt;F251*(1+IFERROR(INDEX(Contrato!D:D,MATCH(B251,Contrato!A:A,0)),0)/100)),"Preço acima do contrato","OK"))))</f>
        <v/>
      </c>
      <c r="I251" s="6">
        <f>IF(OR(Nota!A251="",H251="OK",H251="Item repetido, quantidade bate"),"",IF(H251="Quantidade que não chegou",(C251-D251)*E251,IF(H251="Preço acima do contrato",(E251-F251)*C251,IF(AND(LEFT(H251,8)="Cobrança",COUNTIFS(Nota!A$2:A251,Nota!A251,Nota!C$2:C251,Nota!C251)=G251),(SUMIFS(Nota!D:D,Nota!A:A,Nota!A251,Nota!C:C,Nota!C251)-D251)*E251,0))))</f>
        <v/>
      </c>
      <c r="K251" s="6" t="n"/>
    </row>
    <row r="252">
      <c r="A252">
        <f>IF(Nota!A252="","",Nota!A252)</f>
        <v/>
      </c>
      <c r="B252">
        <f>IF(Nota!A252="","",Nota!C252)</f>
        <v/>
      </c>
      <c r="C252" s="5">
        <f>IF(Nota!A252="","",Nota!D252)</f>
        <v/>
      </c>
      <c r="D252" s="5">
        <f>IF(Nota!A252="","",SUMIFS(Recebimento!D:D,Recebimento!B:B,Nota!A252,Recebimento!C:C,Nota!C252))</f>
        <v/>
      </c>
      <c r="E252" s="6">
        <f>IF(Nota!A252="","",Nota!E252)</f>
        <v/>
      </c>
      <c r="F252" s="6">
        <f>IF(Nota!A252="","",IFERROR(INDEX(Contrato!C:C,MATCH(Nota!C252,Contrato!A:A,0)),"sem contrato"))</f>
        <v/>
      </c>
      <c r="G252">
        <f>IF(Nota!A252="","",COUNTIFS(Nota!A:A,Nota!A252,Nota!C:C,Nota!C252))</f>
        <v/>
      </c>
      <c r="H252">
        <f>IF(Nota!A252="","",IF(G252&gt;1,IF(SUMIFS(Nota!D:D,Nota!A:A,Nota!A252,Nota!C:C,Nota!C252)&gt;D252,"Cobrança em dobro (item repetido na nota)","Item repetido, quantidade bate"),IF(D252&lt;C252,"Quantidade que não chegou",IF(AND(ISNUMBER(F252),E252&gt;F252*(1+IFERROR(INDEX(Contrato!D:D,MATCH(B252,Contrato!A:A,0)),0)/100)),"Preço acima do contrato","OK"))))</f>
        <v/>
      </c>
      <c r="I252" s="6">
        <f>IF(OR(Nota!A252="",H252="OK",H252="Item repetido, quantidade bate"),"",IF(H252="Quantidade que não chegou",(C252-D252)*E252,IF(H252="Preço acima do contrato",(E252-F252)*C252,IF(AND(LEFT(H252,8)="Cobrança",COUNTIFS(Nota!A$2:A252,Nota!A252,Nota!C$2:C252,Nota!C252)=G252),(SUMIFS(Nota!D:D,Nota!A:A,Nota!A252,Nota!C:C,Nota!C252)-D252)*E252,0))))</f>
        <v/>
      </c>
      <c r="K252" s="6" t="n"/>
    </row>
    <row r="253">
      <c r="A253">
        <f>IF(Nota!A253="","",Nota!A253)</f>
        <v/>
      </c>
      <c r="B253">
        <f>IF(Nota!A253="","",Nota!C253)</f>
        <v/>
      </c>
      <c r="C253" s="5">
        <f>IF(Nota!A253="","",Nota!D253)</f>
        <v/>
      </c>
      <c r="D253" s="5">
        <f>IF(Nota!A253="","",SUMIFS(Recebimento!D:D,Recebimento!B:B,Nota!A253,Recebimento!C:C,Nota!C253))</f>
        <v/>
      </c>
      <c r="E253" s="6">
        <f>IF(Nota!A253="","",Nota!E253)</f>
        <v/>
      </c>
      <c r="F253" s="6">
        <f>IF(Nota!A253="","",IFERROR(INDEX(Contrato!C:C,MATCH(Nota!C253,Contrato!A:A,0)),"sem contrato"))</f>
        <v/>
      </c>
      <c r="G253">
        <f>IF(Nota!A253="","",COUNTIFS(Nota!A:A,Nota!A253,Nota!C:C,Nota!C253))</f>
        <v/>
      </c>
      <c r="H253">
        <f>IF(Nota!A253="","",IF(G253&gt;1,IF(SUMIFS(Nota!D:D,Nota!A:A,Nota!A253,Nota!C:C,Nota!C253)&gt;D253,"Cobrança em dobro (item repetido na nota)","Item repetido, quantidade bate"),IF(D253&lt;C253,"Quantidade que não chegou",IF(AND(ISNUMBER(F253),E253&gt;F253*(1+IFERROR(INDEX(Contrato!D:D,MATCH(B253,Contrato!A:A,0)),0)/100)),"Preço acima do contrato","OK"))))</f>
        <v/>
      </c>
      <c r="I253" s="6">
        <f>IF(OR(Nota!A253="",H253="OK",H253="Item repetido, quantidade bate"),"",IF(H253="Quantidade que não chegou",(C253-D253)*E253,IF(H253="Preço acima do contrato",(E253-F253)*C253,IF(AND(LEFT(H253,8)="Cobrança",COUNTIFS(Nota!A$2:A253,Nota!A253,Nota!C$2:C253,Nota!C253)=G253),(SUMIFS(Nota!D:D,Nota!A:A,Nota!A253,Nota!C:C,Nota!C253)-D253)*E253,0))))</f>
        <v/>
      </c>
      <c r="K253" s="6" t="n"/>
    </row>
    <row r="254">
      <c r="A254">
        <f>IF(Nota!A254="","",Nota!A254)</f>
        <v/>
      </c>
      <c r="B254">
        <f>IF(Nota!A254="","",Nota!C254)</f>
        <v/>
      </c>
      <c r="C254" s="5">
        <f>IF(Nota!A254="","",Nota!D254)</f>
        <v/>
      </c>
      <c r="D254" s="5">
        <f>IF(Nota!A254="","",SUMIFS(Recebimento!D:D,Recebimento!B:B,Nota!A254,Recebimento!C:C,Nota!C254))</f>
        <v/>
      </c>
      <c r="E254" s="6">
        <f>IF(Nota!A254="","",Nota!E254)</f>
        <v/>
      </c>
      <c r="F254" s="6">
        <f>IF(Nota!A254="","",IFERROR(INDEX(Contrato!C:C,MATCH(Nota!C254,Contrato!A:A,0)),"sem contrato"))</f>
        <v/>
      </c>
      <c r="G254">
        <f>IF(Nota!A254="","",COUNTIFS(Nota!A:A,Nota!A254,Nota!C:C,Nota!C254))</f>
        <v/>
      </c>
      <c r="H254">
        <f>IF(Nota!A254="","",IF(G254&gt;1,IF(SUMIFS(Nota!D:D,Nota!A:A,Nota!A254,Nota!C:C,Nota!C254)&gt;D254,"Cobrança em dobro (item repetido na nota)","Item repetido, quantidade bate"),IF(D254&lt;C254,"Quantidade que não chegou",IF(AND(ISNUMBER(F254),E254&gt;F254*(1+IFERROR(INDEX(Contrato!D:D,MATCH(B254,Contrato!A:A,0)),0)/100)),"Preço acima do contrato","OK"))))</f>
        <v/>
      </c>
      <c r="I254" s="6">
        <f>IF(OR(Nota!A254="",H254="OK",H254="Item repetido, quantidade bate"),"",IF(H254="Quantidade que não chegou",(C254-D254)*E254,IF(H254="Preço acima do contrato",(E254-F254)*C254,IF(AND(LEFT(H254,8)="Cobrança",COUNTIFS(Nota!A$2:A254,Nota!A254,Nota!C$2:C254,Nota!C254)=G254),(SUMIFS(Nota!D:D,Nota!A:A,Nota!A254,Nota!C:C,Nota!C254)-D254)*E254,0))))</f>
        <v/>
      </c>
      <c r="K254" s="6" t="n"/>
    </row>
    <row r="255">
      <c r="A255">
        <f>IF(Nota!A255="","",Nota!A255)</f>
        <v/>
      </c>
      <c r="B255">
        <f>IF(Nota!A255="","",Nota!C255)</f>
        <v/>
      </c>
      <c r="C255" s="5">
        <f>IF(Nota!A255="","",Nota!D255)</f>
        <v/>
      </c>
      <c r="D255" s="5">
        <f>IF(Nota!A255="","",SUMIFS(Recebimento!D:D,Recebimento!B:B,Nota!A255,Recebimento!C:C,Nota!C255))</f>
        <v/>
      </c>
      <c r="E255" s="6">
        <f>IF(Nota!A255="","",Nota!E255)</f>
        <v/>
      </c>
      <c r="F255" s="6">
        <f>IF(Nota!A255="","",IFERROR(INDEX(Contrato!C:C,MATCH(Nota!C255,Contrato!A:A,0)),"sem contrato"))</f>
        <v/>
      </c>
      <c r="G255">
        <f>IF(Nota!A255="","",COUNTIFS(Nota!A:A,Nota!A255,Nota!C:C,Nota!C255))</f>
        <v/>
      </c>
      <c r="H255">
        <f>IF(Nota!A255="","",IF(G255&gt;1,IF(SUMIFS(Nota!D:D,Nota!A:A,Nota!A255,Nota!C:C,Nota!C255)&gt;D255,"Cobrança em dobro (item repetido na nota)","Item repetido, quantidade bate"),IF(D255&lt;C255,"Quantidade que não chegou",IF(AND(ISNUMBER(F255),E255&gt;F255*(1+IFERROR(INDEX(Contrato!D:D,MATCH(B255,Contrato!A:A,0)),0)/100)),"Preço acima do contrato","OK"))))</f>
        <v/>
      </c>
      <c r="I255" s="6">
        <f>IF(OR(Nota!A255="",H255="OK",H255="Item repetido, quantidade bate"),"",IF(H255="Quantidade que não chegou",(C255-D255)*E255,IF(H255="Preço acima do contrato",(E255-F255)*C255,IF(AND(LEFT(H255,8)="Cobrança",COUNTIFS(Nota!A$2:A255,Nota!A255,Nota!C$2:C255,Nota!C255)=G255),(SUMIFS(Nota!D:D,Nota!A:A,Nota!A255,Nota!C:C,Nota!C255)-D255)*E255,0))))</f>
        <v/>
      </c>
      <c r="K255" s="6" t="n"/>
    </row>
    <row r="256">
      <c r="A256">
        <f>IF(Nota!A256="","",Nota!A256)</f>
        <v/>
      </c>
      <c r="B256">
        <f>IF(Nota!A256="","",Nota!C256)</f>
        <v/>
      </c>
      <c r="C256" s="5">
        <f>IF(Nota!A256="","",Nota!D256)</f>
        <v/>
      </c>
      <c r="D256" s="5">
        <f>IF(Nota!A256="","",SUMIFS(Recebimento!D:D,Recebimento!B:B,Nota!A256,Recebimento!C:C,Nota!C256))</f>
        <v/>
      </c>
      <c r="E256" s="6">
        <f>IF(Nota!A256="","",Nota!E256)</f>
        <v/>
      </c>
      <c r="F256" s="6">
        <f>IF(Nota!A256="","",IFERROR(INDEX(Contrato!C:C,MATCH(Nota!C256,Contrato!A:A,0)),"sem contrato"))</f>
        <v/>
      </c>
      <c r="G256">
        <f>IF(Nota!A256="","",COUNTIFS(Nota!A:A,Nota!A256,Nota!C:C,Nota!C256))</f>
        <v/>
      </c>
      <c r="H256">
        <f>IF(Nota!A256="","",IF(G256&gt;1,IF(SUMIFS(Nota!D:D,Nota!A:A,Nota!A256,Nota!C:C,Nota!C256)&gt;D256,"Cobrança em dobro (item repetido na nota)","Item repetido, quantidade bate"),IF(D256&lt;C256,"Quantidade que não chegou",IF(AND(ISNUMBER(F256),E256&gt;F256*(1+IFERROR(INDEX(Contrato!D:D,MATCH(B256,Contrato!A:A,0)),0)/100)),"Preço acima do contrato","OK"))))</f>
        <v/>
      </c>
      <c r="I256" s="6">
        <f>IF(OR(Nota!A256="",H256="OK",H256="Item repetido, quantidade bate"),"",IF(H256="Quantidade que não chegou",(C256-D256)*E256,IF(H256="Preço acima do contrato",(E256-F256)*C256,IF(AND(LEFT(H256,8)="Cobrança",COUNTIFS(Nota!A$2:A256,Nota!A256,Nota!C$2:C256,Nota!C256)=G256),(SUMIFS(Nota!D:D,Nota!A:A,Nota!A256,Nota!C:C,Nota!C256)-D256)*E256,0))))</f>
        <v/>
      </c>
      <c r="K256" s="6" t="n"/>
    </row>
    <row r="257">
      <c r="A257">
        <f>IF(Nota!A257="","",Nota!A257)</f>
        <v/>
      </c>
      <c r="B257">
        <f>IF(Nota!A257="","",Nota!C257)</f>
        <v/>
      </c>
      <c r="C257" s="5">
        <f>IF(Nota!A257="","",Nota!D257)</f>
        <v/>
      </c>
      <c r="D257" s="5">
        <f>IF(Nota!A257="","",SUMIFS(Recebimento!D:D,Recebimento!B:B,Nota!A257,Recebimento!C:C,Nota!C257))</f>
        <v/>
      </c>
      <c r="E257" s="6">
        <f>IF(Nota!A257="","",Nota!E257)</f>
        <v/>
      </c>
      <c r="F257" s="6">
        <f>IF(Nota!A257="","",IFERROR(INDEX(Contrato!C:C,MATCH(Nota!C257,Contrato!A:A,0)),"sem contrato"))</f>
        <v/>
      </c>
      <c r="G257">
        <f>IF(Nota!A257="","",COUNTIFS(Nota!A:A,Nota!A257,Nota!C:C,Nota!C257))</f>
        <v/>
      </c>
      <c r="H257">
        <f>IF(Nota!A257="","",IF(G257&gt;1,IF(SUMIFS(Nota!D:D,Nota!A:A,Nota!A257,Nota!C:C,Nota!C257)&gt;D257,"Cobrança em dobro (item repetido na nota)","Item repetido, quantidade bate"),IF(D257&lt;C257,"Quantidade que não chegou",IF(AND(ISNUMBER(F257),E257&gt;F257*(1+IFERROR(INDEX(Contrato!D:D,MATCH(B257,Contrato!A:A,0)),0)/100)),"Preço acima do contrato","OK"))))</f>
        <v/>
      </c>
      <c r="I257" s="6">
        <f>IF(OR(Nota!A257="",H257="OK",H257="Item repetido, quantidade bate"),"",IF(H257="Quantidade que não chegou",(C257-D257)*E257,IF(H257="Preço acima do contrato",(E257-F257)*C257,IF(AND(LEFT(H257,8)="Cobrança",COUNTIFS(Nota!A$2:A257,Nota!A257,Nota!C$2:C257,Nota!C257)=G257),(SUMIFS(Nota!D:D,Nota!A:A,Nota!A257,Nota!C:C,Nota!C257)-D257)*E257,0))))</f>
        <v/>
      </c>
      <c r="K257" s="6" t="n"/>
    </row>
    <row r="258">
      <c r="A258">
        <f>IF(Nota!A258="","",Nota!A258)</f>
        <v/>
      </c>
      <c r="B258">
        <f>IF(Nota!A258="","",Nota!C258)</f>
        <v/>
      </c>
      <c r="C258" s="5">
        <f>IF(Nota!A258="","",Nota!D258)</f>
        <v/>
      </c>
      <c r="D258" s="5">
        <f>IF(Nota!A258="","",SUMIFS(Recebimento!D:D,Recebimento!B:B,Nota!A258,Recebimento!C:C,Nota!C258))</f>
        <v/>
      </c>
      <c r="E258" s="6">
        <f>IF(Nota!A258="","",Nota!E258)</f>
        <v/>
      </c>
      <c r="F258" s="6">
        <f>IF(Nota!A258="","",IFERROR(INDEX(Contrato!C:C,MATCH(Nota!C258,Contrato!A:A,0)),"sem contrato"))</f>
        <v/>
      </c>
      <c r="G258">
        <f>IF(Nota!A258="","",COUNTIFS(Nota!A:A,Nota!A258,Nota!C:C,Nota!C258))</f>
        <v/>
      </c>
      <c r="H258">
        <f>IF(Nota!A258="","",IF(G258&gt;1,IF(SUMIFS(Nota!D:D,Nota!A:A,Nota!A258,Nota!C:C,Nota!C258)&gt;D258,"Cobrança em dobro (item repetido na nota)","Item repetido, quantidade bate"),IF(D258&lt;C258,"Quantidade que não chegou",IF(AND(ISNUMBER(F258),E258&gt;F258*(1+IFERROR(INDEX(Contrato!D:D,MATCH(B258,Contrato!A:A,0)),0)/100)),"Preço acima do contrato","OK"))))</f>
        <v/>
      </c>
      <c r="I258" s="6">
        <f>IF(OR(Nota!A258="",H258="OK",H258="Item repetido, quantidade bate"),"",IF(H258="Quantidade que não chegou",(C258-D258)*E258,IF(H258="Preço acima do contrato",(E258-F258)*C258,IF(AND(LEFT(H258,8)="Cobrança",COUNTIFS(Nota!A$2:A258,Nota!A258,Nota!C$2:C258,Nota!C258)=G258),(SUMIFS(Nota!D:D,Nota!A:A,Nota!A258,Nota!C:C,Nota!C258)-D258)*E258,0))))</f>
        <v/>
      </c>
      <c r="K258" s="6" t="n"/>
    </row>
    <row r="259">
      <c r="A259">
        <f>IF(Nota!A259="","",Nota!A259)</f>
        <v/>
      </c>
      <c r="B259">
        <f>IF(Nota!A259="","",Nota!C259)</f>
        <v/>
      </c>
      <c r="C259" s="5">
        <f>IF(Nota!A259="","",Nota!D259)</f>
        <v/>
      </c>
      <c r="D259" s="5">
        <f>IF(Nota!A259="","",SUMIFS(Recebimento!D:D,Recebimento!B:B,Nota!A259,Recebimento!C:C,Nota!C259))</f>
        <v/>
      </c>
      <c r="E259" s="6">
        <f>IF(Nota!A259="","",Nota!E259)</f>
        <v/>
      </c>
      <c r="F259" s="6">
        <f>IF(Nota!A259="","",IFERROR(INDEX(Contrato!C:C,MATCH(Nota!C259,Contrato!A:A,0)),"sem contrato"))</f>
        <v/>
      </c>
      <c r="G259">
        <f>IF(Nota!A259="","",COUNTIFS(Nota!A:A,Nota!A259,Nota!C:C,Nota!C259))</f>
        <v/>
      </c>
      <c r="H259">
        <f>IF(Nota!A259="","",IF(G259&gt;1,IF(SUMIFS(Nota!D:D,Nota!A:A,Nota!A259,Nota!C:C,Nota!C259)&gt;D259,"Cobrança em dobro (item repetido na nota)","Item repetido, quantidade bate"),IF(D259&lt;C259,"Quantidade que não chegou",IF(AND(ISNUMBER(F259),E259&gt;F259*(1+IFERROR(INDEX(Contrato!D:D,MATCH(B259,Contrato!A:A,0)),0)/100)),"Preço acima do contrato","OK"))))</f>
        <v/>
      </c>
      <c r="I259" s="6">
        <f>IF(OR(Nota!A259="",H259="OK",H259="Item repetido, quantidade bate"),"",IF(H259="Quantidade que não chegou",(C259-D259)*E259,IF(H259="Preço acima do contrato",(E259-F259)*C259,IF(AND(LEFT(H259,8)="Cobrança",COUNTIFS(Nota!A$2:A259,Nota!A259,Nota!C$2:C259,Nota!C259)=G259),(SUMIFS(Nota!D:D,Nota!A:A,Nota!A259,Nota!C:C,Nota!C259)-D259)*E259,0))))</f>
        <v/>
      </c>
      <c r="K259" s="6" t="n"/>
    </row>
    <row r="260">
      <c r="A260">
        <f>IF(Nota!A260="","",Nota!A260)</f>
        <v/>
      </c>
      <c r="B260">
        <f>IF(Nota!A260="","",Nota!C260)</f>
        <v/>
      </c>
      <c r="C260" s="5">
        <f>IF(Nota!A260="","",Nota!D260)</f>
        <v/>
      </c>
      <c r="D260" s="5">
        <f>IF(Nota!A260="","",SUMIFS(Recebimento!D:D,Recebimento!B:B,Nota!A260,Recebimento!C:C,Nota!C260))</f>
        <v/>
      </c>
      <c r="E260" s="6">
        <f>IF(Nota!A260="","",Nota!E260)</f>
        <v/>
      </c>
      <c r="F260" s="6">
        <f>IF(Nota!A260="","",IFERROR(INDEX(Contrato!C:C,MATCH(Nota!C260,Contrato!A:A,0)),"sem contrato"))</f>
        <v/>
      </c>
      <c r="G260">
        <f>IF(Nota!A260="","",COUNTIFS(Nota!A:A,Nota!A260,Nota!C:C,Nota!C260))</f>
        <v/>
      </c>
      <c r="H260">
        <f>IF(Nota!A260="","",IF(G260&gt;1,IF(SUMIFS(Nota!D:D,Nota!A:A,Nota!A260,Nota!C:C,Nota!C260)&gt;D260,"Cobrança em dobro (item repetido na nota)","Item repetido, quantidade bate"),IF(D260&lt;C260,"Quantidade que não chegou",IF(AND(ISNUMBER(F260),E260&gt;F260*(1+IFERROR(INDEX(Contrato!D:D,MATCH(B260,Contrato!A:A,0)),0)/100)),"Preço acima do contrato","OK"))))</f>
        <v/>
      </c>
      <c r="I260" s="6">
        <f>IF(OR(Nota!A260="",H260="OK",H260="Item repetido, quantidade bate"),"",IF(H260="Quantidade que não chegou",(C260-D260)*E260,IF(H260="Preço acima do contrato",(E260-F260)*C260,IF(AND(LEFT(H260,8)="Cobrança",COUNTIFS(Nota!A$2:A260,Nota!A260,Nota!C$2:C260,Nota!C260)=G260),(SUMIFS(Nota!D:D,Nota!A:A,Nota!A260,Nota!C:C,Nota!C260)-D260)*E260,0))))</f>
        <v/>
      </c>
      <c r="K260" s="6" t="n"/>
    </row>
    <row r="261">
      <c r="A261">
        <f>IF(Nota!A261="","",Nota!A261)</f>
        <v/>
      </c>
      <c r="B261">
        <f>IF(Nota!A261="","",Nota!C261)</f>
        <v/>
      </c>
      <c r="C261" s="5">
        <f>IF(Nota!A261="","",Nota!D261)</f>
        <v/>
      </c>
      <c r="D261" s="5">
        <f>IF(Nota!A261="","",SUMIFS(Recebimento!D:D,Recebimento!B:B,Nota!A261,Recebimento!C:C,Nota!C261))</f>
        <v/>
      </c>
      <c r="E261" s="6">
        <f>IF(Nota!A261="","",Nota!E261)</f>
        <v/>
      </c>
      <c r="F261" s="6">
        <f>IF(Nota!A261="","",IFERROR(INDEX(Contrato!C:C,MATCH(Nota!C261,Contrato!A:A,0)),"sem contrato"))</f>
        <v/>
      </c>
      <c r="G261">
        <f>IF(Nota!A261="","",COUNTIFS(Nota!A:A,Nota!A261,Nota!C:C,Nota!C261))</f>
        <v/>
      </c>
      <c r="H261">
        <f>IF(Nota!A261="","",IF(G261&gt;1,IF(SUMIFS(Nota!D:D,Nota!A:A,Nota!A261,Nota!C:C,Nota!C261)&gt;D261,"Cobrança em dobro (item repetido na nota)","Item repetido, quantidade bate"),IF(D261&lt;C261,"Quantidade que não chegou",IF(AND(ISNUMBER(F261),E261&gt;F261*(1+IFERROR(INDEX(Contrato!D:D,MATCH(B261,Contrato!A:A,0)),0)/100)),"Preço acima do contrato","OK"))))</f>
        <v/>
      </c>
      <c r="I261" s="6">
        <f>IF(OR(Nota!A261="",H261="OK",H261="Item repetido, quantidade bate"),"",IF(H261="Quantidade que não chegou",(C261-D261)*E261,IF(H261="Preço acima do contrato",(E261-F261)*C261,IF(AND(LEFT(H261,8)="Cobrança",COUNTIFS(Nota!A$2:A261,Nota!A261,Nota!C$2:C261,Nota!C261)=G261),(SUMIFS(Nota!D:D,Nota!A:A,Nota!A261,Nota!C:C,Nota!C261)-D261)*E261,0))))</f>
        <v/>
      </c>
      <c r="K261" s="6" t="n"/>
    </row>
    <row r="262">
      <c r="A262">
        <f>IF(Nota!A262="","",Nota!A262)</f>
        <v/>
      </c>
      <c r="B262">
        <f>IF(Nota!A262="","",Nota!C262)</f>
        <v/>
      </c>
      <c r="C262" s="5">
        <f>IF(Nota!A262="","",Nota!D262)</f>
        <v/>
      </c>
      <c r="D262" s="5">
        <f>IF(Nota!A262="","",SUMIFS(Recebimento!D:D,Recebimento!B:B,Nota!A262,Recebimento!C:C,Nota!C262))</f>
        <v/>
      </c>
      <c r="E262" s="6">
        <f>IF(Nota!A262="","",Nota!E262)</f>
        <v/>
      </c>
      <c r="F262" s="6">
        <f>IF(Nota!A262="","",IFERROR(INDEX(Contrato!C:C,MATCH(Nota!C262,Contrato!A:A,0)),"sem contrato"))</f>
        <v/>
      </c>
      <c r="G262">
        <f>IF(Nota!A262="","",COUNTIFS(Nota!A:A,Nota!A262,Nota!C:C,Nota!C262))</f>
        <v/>
      </c>
      <c r="H262">
        <f>IF(Nota!A262="","",IF(G262&gt;1,IF(SUMIFS(Nota!D:D,Nota!A:A,Nota!A262,Nota!C:C,Nota!C262)&gt;D262,"Cobrança em dobro (item repetido na nota)","Item repetido, quantidade bate"),IF(D262&lt;C262,"Quantidade que não chegou",IF(AND(ISNUMBER(F262),E262&gt;F262*(1+IFERROR(INDEX(Contrato!D:D,MATCH(B262,Contrato!A:A,0)),0)/100)),"Preço acima do contrato","OK"))))</f>
        <v/>
      </c>
      <c r="I262" s="6">
        <f>IF(OR(Nota!A262="",H262="OK",H262="Item repetido, quantidade bate"),"",IF(H262="Quantidade que não chegou",(C262-D262)*E262,IF(H262="Preço acima do contrato",(E262-F262)*C262,IF(AND(LEFT(H262,8)="Cobrança",COUNTIFS(Nota!A$2:A262,Nota!A262,Nota!C$2:C262,Nota!C262)=G262),(SUMIFS(Nota!D:D,Nota!A:A,Nota!A262,Nota!C:C,Nota!C262)-D262)*E262,0))))</f>
        <v/>
      </c>
      <c r="K262" s="6" t="n"/>
    </row>
    <row r="263">
      <c r="A263">
        <f>IF(Nota!A263="","",Nota!A263)</f>
        <v/>
      </c>
      <c r="B263">
        <f>IF(Nota!A263="","",Nota!C263)</f>
        <v/>
      </c>
      <c r="C263" s="5">
        <f>IF(Nota!A263="","",Nota!D263)</f>
        <v/>
      </c>
      <c r="D263" s="5">
        <f>IF(Nota!A263="","",SUMIFS(Recebimento!D:D,Recebimento!B:B,Nota!A263,Recebimento!C:C,Nota!C263))</f>
        <v/>
      </c>
      <c r="E263" s="6">
        <f>IF(Nota!A263="","",Nota!E263)</f>
        <v/>
      </c>
      <c r="F263" s="6">
        <f>IF(Nota!A263="","",IFERROR(INDEX(Contrato!C:C,MATCH(Nota!C263,Contrato!A:A,0)),"sem contrato"))</f>
        <v/>
      </c>
      <c r="G263">
        <f>IF(Nota!A263="","",COUNTIFS(Nota!A:A,Nota!A263,Nota!C:C,Nota!C263))</f>
        <v/>
      </c>
      <c r="H263">
        <f>IF(Nota!A263="","",IF(G263&gt;1,IF(SUMIFS(Nota!D:D,Nota!A:A,Nota!A263,Nota!C:C,Nota!C263)&gt;D263,"Cobrança em dobro (item repetido na nota)","Item repetido, quantidade bate"),IF(D263&lt;C263,"Quantidade que não chegou",IF(AND(ISNUMBER(F263),E263&gt;F263*(1+IFERROR(INDEX(Contrato!D:D,MATCH(B263,Contrato!A:A,0)),0)/100)),"Preço acima do contrato","OK"))))</f>
        <v/>
      </c>
      <c r="I263" s="6">
        <f>IF(OR(Nota!A263="",H263="OK",H263="Item repetido, quantidade bate"),"",IF(H263="Quantidade que não chegou",(C263-D263)*E263,IF(H263="Preço acima do contrato",(E263-F263)*C263,IF(AND(LEFT(H263,8)="Cobrança",COUNTIFS(Nota!A$2:A263,Nota!A263,Nota!C$2:C263,Nota!C263)=G263),(SUMIFS(Nota!D:D,Nota!A:A,Nota!A263,Nota!C:C,Nota!C263)-D263)*E263,0))))</f>
        <v/>
      </c>
      <c r="K263" s="6" t="n"/>
    </row>
    <row r="264">
      <c r="A264">
        <f>IF(Nota!A264="","",Nota!A264)</f>
        <v/>
      </c>
      <c r="B264">
        <f>IF(Nota!A264="","",Nota!C264)</f>
        <v/>
      </c>
      <c r="C264" s="5">
        <f>IF(Nota!A264="","",Nota!D264)</f>
        <v/>
      </c>
      <c r="D264" s="5">
        <f>IF(Nota!A264="","",SUMIFS(Recebimento!D:D,Recebimento!B:B,Nota!A264,Recebimento!C:C,Nota!C264))</f>
        <v/>
      </c>
      <c r="E264" s="6">
        <f>IF(Nota!A264="","",Nota!E264)</f>
        <v/>
      </c>
      <c r="F264" s="6">
        <f>IF(Nota!A264="","",IFERROR(INDEX(Contrato!C:C,MATCH(Nota!C264,Contrato!A:A,0)),"sem contrato"))</f>
        <v/>
      </c>
      <c r="G264">
        <f>IF(Nota!A264="","",COUNTIFS(Nota!A:A,Nota!A264,Nota!C:C,Nota!C264))</f>
        <v/>
      </c>
      <c r="H264">
        <f>IF(Nota!A264="","",IF(G264&gt;1,IF(SUMIFS(Nota!D:D,Nota!A:A,Nota!A264,Nota!C:C,Nota!C264)&gt;D264,"Cobrança em dobro (item repetido na nota)","Item repetido, quantidade bate"),IF(D264&lt;C264,"Quantidade que não chegou",IF(AND(ISNUMBER(F264),E264&gt;F264*(1+IFERROR(INDEX(Contrato!D:D,MATCH(B264,Contrato!A:A,0)),0)/100)),"Preço acima do contrato","OK"))))</f>
        <v/>
      </c>
      <c r="I264" s="6">
        <f>IF(OR(Nota!A264="",H264="OK",H264="Item repetido, quantidade bate"),"",IF(H264="Quantidade que não chegou",(C264-D264)*E264,IF(H264="Preço acima do contrato",(E264-F264)*C264,IF(AND(LEFT(H264,8)="Cobrança",COUNTIFS(Nota!A$2:A264,Nota!A264,Nota!C$2:C264,Nota!C264)=G264),(SUMIFS(Nota!D:D,Nota!A:A,Nota!A264,Nota!C:C,Nota!C264)-D264)*E264,0))))</f>
        <v/>
      </c>
      <c r="K264" s="6" t="n"/>
    </row>
    <row r="265">
      <c r="A265">
        <f>IF(Nota!A265="","",Nota!A265)</f>
        <v/>
      </c>
      <c r="B265">
        <f>IF(Nota!A265="","",Nota!C265)</f>
        <v/>
      </c>
      <c r="C265" s="5">
        <f>IF(Nota!A265="","",Nota!D265)</f>
        <v/>
      </c>
      <c r="D265" s="5">
        <f>IF(Nota!A265="","",SUMIFS(Recebimento!D:D,Recebimento!B:B,Nota!A265,Recebimento!C:C,Nota!C265))</f>
        <v/>
      </c>
      <c r="E265" s="6">
        <f>IF(Nota!A265="","",Nota!E265)</f>
        <v/>
      </c>
      <c r="F265" s="6">
        <f>IF(Nota!A265="","",IFERROR(INDEX(Contrato!C:C,MATCH(Nota!C265,Contrato!A:A,0)),"sem contrato"))</f>
        <v/>
      </c>
      <c r="G265">
        <f>IF(Nota!A265="","",COUNTIFS(Nota!A:A,Nota!A265,Nota!C:C,Nota!C265))</f>
        <v/>
      </c>
      <c r="H265">
        <f>IF(Nota!A265="","",IF(G265&gt;1,IF(SUMIFS(Nota!D:D,Nota!A:A,Nota!A265,Nota!C:C,Nota!C265)&gt;D265,"Cobrança em dobro (item repetido na nota)","Item repetido, quantidade bate"),IF(D265&lt;C265,"Quantidade que não chegou",IF(AND(ISNUMBER(F265),E265&gt;F265*(1+IFERROR(INDEX(Contrato!D:D,MATCH(B265,Contrato!A:A,0)),0)/100)),"Preço acima do contrato","OK"))))</f>
        <v/>
      </c>
      <c r="I265" s="6">
        <f>IF(OR(Nota!A265="",H265="OK",H265="Item repetido, quantidade bate"),"",IF(H265="Quantidade que não chegou",(C265-D265)*E265,IF(H265="Preço acima do contrato",(E265-F265)*C265,IF(AND(LEFT(H265,8)="Cobrança",COUNTIFS(Nota!A$2:A265,Nota!A265,Nota!C$2:C265,Nota!C265)=G265),(SUMIFS(Nota!D:D,Nota!A:A,Nota!A265,Nota!C:C,Nota!C265)-D265)*E265,0))))</f>
        <v/>
      </c>
      <c r="K265" s="6" t="n"/>
    </row>
    <row r="266">
      <c r="A266">
        <f>IF(Nota!A266="","",Nota!A266)</f>
        <v/>
      </c>
      <c r="B266">
        <f>IF(Nota!A266="","",Nota!C266)</f>
        <v/>
      </c>
      <c r="C266" s="5">
        <f>IF(Nota!A266="","",Nota!D266)</f>
        <v/>
      </c>
      <c r="D266" s="5">
        <f>IF(Nota!A266="","",SUMIFS(Recebimento!D:D,Recebimento!B:B,Nota!A266,Recebimento!C:C,Nota!C266))</f>
        <v/>
      </c>
      <c r="E266" s="6">
        <f>IF(Nota!A266="","",Nota!E266)</f>
        <v/>
      </c>
      <c r="F266" s="6">
        <f>IF(Nota!A266="","",IFERROR(INDEX(Contrato!C:C,MATCH(Nota!C266,Contrato!A:A,0)),"sem contrato"))</f>
        <v/>
      </c>
      <c r="G266">
        <f>IF(Nota!A266="","",COUNTIFS(Nota!A:A,Nota!A266,Nota!C:C,Nota!C266))</f>
        <v/>
      </c>
      <c r="H266">
        <f>IF(Nota!A266="","",IF(G266&gt;1,IF(SUMIFS(Nota!D:D,Nota!A:A,Nota!A266,Nota!C:C,Nota!C266)&gt;D266,"Cobrança em dobro (item repetido na nota)","Item repetido, quantidade bate"),IF(D266&lt;C266,"Quantidade que não chegou",IF(AND(ISNUMBER(F266),E266&gt;F266*(1+IFERROR(INDEX(Contrato!D:D,MATCH(B266,Contrato!A:A,0)),0)/100)),"Preço acima do contrato","OK"))))</f>
        <v/>
      </c>
      <c r="I266" s="6">
        <f>IF(OR(Nota!A266="",H266="OK",H266="Item repetido, quantidade bate"),"",IF(H266="Quantidade que não chegou",(C266-D266)*E266,IF(H266="Preço acima do contrato",(E266-F266)*C266,IF(AND(LEFT(H266,8)="Cobrança",COUNTIFS(Nota!A$2:A266,Nota!A266,Nota!C$2:C266,Nota!C266)=G266),(SUMIFS(Nota!D:D,Nota!A:A,Nota!A266,Nota!C:C,Nota!C266)-D266)*E266,0))))</f>
        <v/>
      </c>
      <c r="K266" s="6" t="n"/>
    </row>
    <row r="267">
      <c r="A267">
        <f>IF(Nota!A267="","",Nota!A267)</f>
        <v/>
      </c>
      <c r="B267">
        <f>IF(Nota!A267="","",Nota!C267)</f>
        <v/>
      </c>
      <c r="C267" s="5">
        <f>IF(Nota!A267="","",Nota!D267)</f>
        <v/>
      </c>
      <c r="D267" s="5">
        <f>IF(Nota!A267="","",SUMIFS(Recebimento!D:D,Recebimento!B:B,Nota!A267,Recebimento!C:C,Nota!C267))</f>
        <v/>
      </c>
      <c r="E267" s="6">
        <f>IF(Nota!A267="","",Nota!E267)</f>
        <v/>
      </c>
      <c r="F267" s="6">
        <f>IF(Nota!A267="","",IFERROR(INDEX(Contrato!C:C,MATCH(Nota!C267,Contrato!A:A,0)),"sem contrato"))</f>
        <v/>
      </c>
      <c r="G267">
        <f>IF(Nota!A267="","",COUNTIFS(Nota!A:A,Nota!A267,Nota!C:C,Nota!C267))</f>
        <v/>
      </c>
      <c r="H267">
        <f>IF(Nota!A267="","",IF(G267&gt;1,IF(SUMIFS(Nota!D:D,Nota!A:A,Nota!A267,Nota!C:C,Nota!C267)&gt;D267,"Cobrança em dobro (item repetido na nota)","Item repetido, quantidade bate"),IF(D267&lt;C267,"Quantidade que não chegou",IF(AND(ISNUMBER(F267),E267&gt;F267*(1+IFERROR(INDEX(Contrato!D:D,MATCH(B267,Contrato!A:A,0)),0)/100)),"Preço acima do contrato","OK"))))</f>
        <v/>
      </c>
      <c r="I267" s="6">
        <f>IF(OR(Nota!A267="",H267="OK",H267="Item repetido, quantidade bate"),"",IF(H267="Quantidade que não chegou",(C267-D267)*E267,IF(H267="Preço acima do contrato",(E267-F267)*C267,IF(AND(LEFT(H267,8)="Cobrança",COUNTIFS(Nota!A$2:A267,Nota!A267,Nota!C$2:C267,Nota!C267)=G267),(SUMIFS(Nota!D:D,Nota!A:A,Nota!A267,Nota!C:C,Nota!C267)-D267)*E267,0))))</f>
        <v/>
      </c>
      <c r="K267" s="6" t="n"/>
    </row>
    <row r="268">
      <c r="A268">
        <f>IF(Nota!A268="","",Nota!A268)</f>
        <v/>
      </c>
      <c r="B268">
        <f>IF(Nota!A268="","",Nota!C268)</f>
        <v/>
      </c>
      <c r="C268" s="5">
        <f>IF(Nota!A268="","",Nota!D268)</f>
        <v/>
      </c>
      <c r="D268" s="5">
        <f>IF(Nota!A268="","",SUMIFS(Recebimento!D:D,Recebimento!B:B,Nota!A268,Recebimento!C:C,Nota!C268))</f>
        <v/>
      </c>
      <c r="E268" s="6">
        <f>IF(Nota!A268="","",Nota!E268)</f>
        <v/>
      </c>
      <c r="F268" s="6">
        <f>IF(Nota!A268="","",IFERROR(INDEX(Contrato!C:C,MATCH(Nota!C268,Contrato!A:A,0)),"sem contrato"))</f>
        <v/>
      </c>
      <c r="G268">
        <f>IF(Nota!A268="","",COUNTIFS(Nota!A:A,Nota!A268,Nota!C:C,Nota!C268))</f>
        <v/>
      </c>
      <c r="H268">
        <f>IF(Nota!A268="","",IF(G268&gt;1,IF(SUMIFS(Nota!D:D,Nota!A:A,Nota!A268,Nota!C:C,Nota!C268)&gt;D268,"Cobrança em dobro (item repetido na nota)","Item repetido, quantidade bate"),IF(D268&lt;C268,"Quantidade que não chegou",IF(AND(ISNUMBER(F268),E268&gt;F268*(1+IFERROR(INDEX(Contrato!D:D,MATCH(B268,Contrato!A:A,0)),0)/100)),"Preço acima do contrato","OK"))))</f>
        <v/>
      </c>
      <c r="I268" s="6">
        <f>IF(OR(Nota!A268="",H268="OK",H268="Item repetido, quantidade bate"),"",IF(H268="Quantidade que não chegou",(C268-D268)*E268,IF(H268="Preço acima do contrato",(E268-F268)*C268,IF(AND(LEFT(H268,8)="Cobrança",COUNTIFS(Nota!A$2:A268,Nota!A268,Nota!C$2:C268,Nota!C268)=G268),(SUMIFS(Nota!D:D,Nota!A:A,Nota!A268,Nota!C:C,Nota!C268)-D268)*E268,0))))</f>
        <v/>
      </c>
      <c r="K268" s="6" t="n"/>
    </row>
    <row r="269">
      <c r="A269">
        <f>IF(Nota!A269="","",Nota!A269)</f>
        <v/>
      </c>
      <c r="B269">
        <f>IF(Nota!A269="","",Nota!C269)</f>
        <v/>
      </c>
      <c r="C269" s="5">
        <f>IF(Nota!A269="","",Nota!D269)</f>
        <v/>
      </c>
      <c r="D269" s="5">
        <f>IF(Nota!A269="","",SUMIFS(Recebimento!D:D,Recebimento!B:B,Nota!A269,Recebimento!C:C,Nota!C269))</f>
        <v/>
      </c>
      <c r="E269" s="6">
        <f>IF(Nota!A269="","",Nota!E269)</f>
        <v/>
      </c>
      <c r="F269" s="6">
        <f>IF(Nota!A269="","",IFERROR(INDEX(Contrato!C:C,MATCH(Nota!C269,Contrato!A:A,0)),"sem contrato"))</f>
        <v/>
      </c>
      <c r="G269">
        <f>IF(Nota!A269="","",COUNTIFS(Nota!A:A,Nota!A269,Nota!C:C,Nota!C269))</f>
        <v/>
      </c>
      <c r="H269">
        <f>IF(Nota!A269="","",IF(G269&gt;1,IF(SUMIFS(Nota!D:D,Nota!A:A,Nota!A269,Nota!C:C,Nota!C269)&gt;D269,"Cobrança em dobro (item repetido na nota)","Item repetido, quantidade bate"),IF(D269&lt;C269,"Quantidade que não chegou",IF(AND(ISNUMBER(F269),E269&gt;F269*(1+IFERROR(INDEX(Contrato!D:D,MATCH(B269,Contrato!A:A,0)),0)/100)),"Preço acima do contrato","OK"))))</f>
        <v/>
      </c>
      <c r="I269" s="6">
        <f>IF(OR(Nota!A269="",H269="OK",H269="Item repetido, quantidade bate"),"",IF(H269="Quantidade que não chegou",(C269-D269)*E269,IF(H269="Preço acima do contrato",(E269-F269)*C269,IF(AND(LEFT(H269,8)="Cobrança",COUNTIFS(Nota!A$2:A269,Nota!A269,Nota!C$2:C269,Nota!C269)=G269),(SUMIFS(Nota!D:D,Nota!A:A,Nota!A269,Nota!C:C,Nota!C269)-D269)*E269,0))))</f>
        <v/>
      </c>
      <c r="K269" s="6" t="n"/>
    </row>
    <row r="270">
      <c r="A270">
        <f>IF(Nota!A270="","",Nota!A270)</f>
        <v/>
      </c>
      <c r="B270">
        <f>IF(Nota!A270="","",Nota!C270)</f>
        <v/>
      </c>
      <c r="C270" s="5">
        <f>IF(Nota!A270="","",Nota!D270)</f>
        <v/>
      </c>
      <c r="D270" s="5">
        <f>IF(Nota!A270="","",SUMIFS(Recebimento!D:D,Recebimento!B:B,Nota!A270,Recebimento!C:C,Nota!C270))</f>
        <v/>
      </c>
      <c r="E270" s="6">
        <f>IF(Nota!A270="","",Nota!E270)</f>
        <v/>
      </c>
      <c r="F270" s="6">
        <f>IF(Nota!A270="","",IFERROR(INDEX(Contrato!C:C,MATCH(Nota!C270,Contrato!A:A,0)),"sem contrato"))</f>
        <v/>
      </c>
      <c r="G270">
        <f>IF(Nota!A270="","",COUNTIFS(Nota!A:A,Nota!A270,Nota!C:C,Nota!C270))</f>
        <v/>
      </c>
      <c r="H270">
        <f>IF(Nota!A270="","",IF(G270&gt;1,IF(SUMIFS(Nota!D:D,Nota!A:A,Nota!A270,Nota!C:C,Nota!C270)&gt;D270,"Cobrança em dobro (item repetido na nota)","Item repetido, quantidade bate"),IF(D270&lt;C270,"Quantidade que não chegou",IF(AND(ISNUMBER(F270),E270&gt;F270*(1+IFERROR(INDEX(Contrato!D:D,MATCH(B270,Contrato!A:A,0)),0)/100)),"Preço acima do contrato","OK"))))</f>
        <v/>
      </c>
      <c r="I270" s="6">
        <f>IF(OR(Nota!A270="",H270="OK",H270="Item repetido, quantidade bate"),"",IF(H270="Quantidade que não chegou",(C270-D270)*E270,IF(H270="Preço acima do contrato",(E270-F270)*C270,IF(AND(LEFT(H270,8)="Cobrança",COUNTIFS(Nota!A$2:A270,Nota!A270,Nota!C$2:C270,Nota!C270)=G270),(SUMIFS(Nota!D:D,Nota!A:A,Nota!A270,Nota!C:C,Nota!C270)-D270)*E270,0))))</f>
        <v/>
      </c>
      <c r="K270" s="6" t="n"/>
    </row>
    <row r="271">
      <c r="A271">
        <f>IF(Nota!A271="","",Nota!A271)</f>
        <v/>
      </c>
      <c r="B271">
        <f>IF(Nota!A271="","",Nota!C271)</f>
        <v/>
      </c>
      <c r="C271" s="5">
        <f>IF(Nota!A271="","",Nota!D271)</f>
        <v/>
      </c>
      <c r="D271" s="5">
        <f>IF(Nota!A271="","",SUMIFS(Recebimento!D:D,Recebimento!B:B,Nota!A271,Recebimento!C:C,Nota!C271))</f>
        <v/>
      </c>
      <c r="E271" s="6">
        <f>IF(Nota!A271="","",Nota!E271)</f>
        <v/>
      </c>
      <c r="F271" s="6">
        <f>IF(Nota!A271="","",IFERROR(INDEX(Contrato!C:C,MATCH(Nota!C271,Contrato!A:A,0)),"sem contrato"))</f>
        <v/>
      </c>
      <c r="G271">
        <f>IF(Nota!A271="","",COUNTIFS(Nota!A:A,Nota!A271,Nota!C:C,Nota!C271))</f>
        <v/>
      </c>
      <c r="H271">
        <f>IF(Nota!A271="","",IF(G271&gt;1,IF(SUMIFS(Nota!D:D,Nota!A:A,Nota!A271,Nota!C:C,Nota!C271)&gt;D271,"Cobrança em dobro (item repetido na nota)","Item repetido, quantidade bate"),IF(D271&lt;C271,"Quantidade que não chegou",IF(AND(ISNUMBER(F271),E271&gt;F271*(1+IFERROR(INDEX(Contrato!D:D,MATCH(B271,Contrato!A:A,0)),0)/100)),"Preço acima do contrato","OK"))))</f>
        <v/>
      </c>
      <c r="I271" s="6">
        <f>IF(OR(Nota!A271="",H271="OK",H271="Item repetido, quantidade bate"),"",IF(H271="Quantidade que não chegou",(C271-D271)*E271,IF(H271="Preço acima do contrato",(E271-F271)*C271,IF(AND(LEFT(H271,8)="Cobrança",COUNTIFS(Nota!A$2:A271,Nota!A271,Nota!C$2:C271,Nota!C271)=G271),(SUMIFS(Nota!D:D,Nota!A:A,Nota!A271,Nota!C:C,Nota!C271)-D271)*E271,0))))</f>
        <v/>
      </c>
      <c r="K271" s="6" t="n"/>
    </row>
    <row r="272">
      <c r="A272">
        <f>IF(Nota!A272="","",Nota!A272)</f>
        <v/>
      </c>
      <c r="B272">
        <f>IF(Nota!A272="","",Nota!C272)</f>
        <v/>
      </c>
      <c r="C272" s="5">
        <f>IF(Nota!A272="","",Nota!D272)</f>
        <v/>
      </c>
      <c r="D272" s="5">
        <f>IF(Nota!A272="","",SUMIFS(Recebimento!D:D,Recebimento!B:B,Nota!A272,Recebimento!C:C,Nota!C272))</f>
        <v/>
      </c>
      <c r="E272" s="6">
        <f>IF(Nota!A272="","",Nota!E272)</f>
        <v/>
      </c>
      <c r="F272" s="6">
        <f>IF(Nota!A272="","",IFERROR(INDEX(Contrato!C:C,MATCH(Nota!C272,Contrato!A:A,0)),"sem contrato"))</f>
        <v/>
      </c>
      <c r="G272">
        <f>IF(Nota!A272="","",COUNTIFS(Nota!A:A,Nota!A272,Nota!C:C,Nota!C272))</f>
        <v/>
      </c>
      <c r="H272">
        <f>IF(Nota!A272="","",IF(G272&gt;1,IF(SUMIFS(Nota!D:D,Nota!A:A,Nota!A272,Nota!C:C,Nota!C272)&gt;D272,"Cobrança em dobro (item repetido na nota)","Item repetido, quantidade bate"),IF(D272&lt;C272,"Quantidade que não chegou",IF(AND(ISNUMBER(F272),E272&gt;F272*(1+IFERROR(INDEX(Contrato!D:D,MATCH(B272,Contrato!A:A,0)),0)/100)),"Preço acima do contrato","OK"))))</f>
        <v/>
      </c>
      <c r="I272" s="6">
        <f>IF(OR(Nota!A272="",H272="OK",H272="Item repetido, quantidade bate"),"",IF(H272="Quantidade que não chegou",(C272-D272)*E272,IF(H272="Preço acima do contrato",(E272-F272)*C272,IF(AND(LEFT(H272,8)="Cobrança",COUNTIFS(Nota!A$2:A272,Nota!A272,Nota!C$2:C272,Nota!C272)=G272),(SUMIFS(Nota!D:D,Nota!A:A,Nota!A272,Nota!C:C,Nota!C272)-D272)*E272,0))))</f>
        <v/>
      </c>
      <c r="K272" s="6" t="n"/>
    </row>
    <row r="273">
      <c r="A273">
        <f>IF(Nota!A273="","",Nota!A273)</f>
        <v/>
      </c>
      <c r="B273">
        <f>IF(Nota!A273="","",Nota!C273)</f>
        <v/>
      </c>
      <c r="C273" s="5">
        <f>IF(Nota!A273="","",Nota!D273)</f>
        <v/>
      </c>
      <c r="D273" s="5">
        <f>IF(Nota!A273="","",SUMIFS(Recebimento!D:D,Recebimento!B:B,Nota!A273,Recebimento!C:C,Nota!C273))</f>
        <v/>
      </c>
      <c r="E273" s="6">
        <f>IF(Nota!A273="","",Nota!E273)</f>
        <v/>
      </c>
      <c r="F273" s="6">
        <f>IF(Nota!A273="","",IFERROR(INDEX(Contrato!C:C,MATCH(Nota!C273,Contrato!A:A,0)),"sem contrato"))</f>
        <v/>
      </c>
      <c r="G273">
        <f>IF(Nota!A273="","",COUNTIFS(Nota!A:A,Nota!A273,Nota!C:C,Nota!C273))</f>
        <v/>
      </c>
      <c r="H273">
        <f>IF(Nota!A273="","",IF(G273&gt;1,IF(SUMIFS(Nota!D:D,Nota!A:A,Nota!A273,Nota!C:C,Nota!C273)&gt;D273,"Cobrança em dobro (item repetido na nota)","Item repetido, quantidade bate"),IF(D273&lt;C273,"Quantidade que não chegou",IF(AND(ISNUMBER(F273),E273&gt;F273*(1+IFERROR(INDEX(Contrato!D:D,MATCH(B273,Contrato!A:A,0)),0)/100)),"Preço acima do contrato","OK"))))</f>
        <v/>
      </c>
      <c r="I273" s="6">
        <f>IF(OR(Nota!A273="",H273="OK",H273="Item repetido, quantidade bate"),"",IF(H273="Quantidade que não chegou",(C273-D273)*E273,IF(H273="Preço acima do contrato",(E273-F273)*C273,IF(AND(LEFT(H273,8)="Cobrança",COUNTIFS(Nota!A$2:A273,Nota!A273,Nota!C$2:C273,Nota!C273)=G273),(SUMIFS(Nota!D:D,Nota!A:A,Nota!A273,Nota!C:C,Nota!C273)-D273)*E273,0))))</f>
        <v/>
      </c>
      <c r="K273" s="6" t="n"/>
    </row>
    <row r="274">
      <c r="A274">
        <f>IF(Nota!A274="","",Nota!A274)</f>
        <v/>
      </c>
      <c r="B274">
        <f>IF(Nota!A274="","",Nota!C274)</f>
        <v/>
      </c>
      <c r="C274" s="5">
        <f>IF(Nota!A274="","",Nota!D274)</f>
        <v/>
      </c>
      <c r="D274" s="5">
        <f>IF(Nota!A274="","",SUMIFS(Recebimento!D:D,Recebimento!B:B,Nota!A274,Recebimento!C:C,Nota!C274))</f>
        <v/>
      </c>
      <c r="E274" s="6">
        <f>IF(Nota!A274="","",Nota!E274)</f>
        <v/>
      </c>
      <c r="F274" s="6">
        <f>IF(Nota!A274="","",IFERROR(INDEX(Contrato!C:C,MATCH(Nota!C274,Contrato!A:A,0)),"sem contrato"))</f>
        <v/>
      </c>
      <c r="G274">
        <f>IF(Nota!A274="","",COUNTIFS(Nota!A:A,Nota!A274,Nota!C:C,Nota!C274))</f>
        <v/>
      </c>
      <c r="H274">
        <f>IF(Nota!A274="","",IF(G274&gt;1,IF(SUMIFS(Nota!D:D,Nota!A:A,Nota!A274,Nota!C:C,Nota!C274)&gt;D274,"Cobrança em dobro (item repetido na nota)","Item repetido, quantidade bate"),IF(D274&lt;C274,"Quantidade que não chegou",IF(AND(ISNUMBER(F274),E274&gt;F274*(1+IFERROR(INDEX(Contrato!D:D,MATCH(B274,Contrato!A:A,0)),0)/100)),"Preço acima do contrato","OK"))))</f>
        <v/>
      </c>
      <c r="I274" s="6">
        <f>IF(OR(Nota!A274="",H274="OK",H274="Item repetido, quantidade bate"),"",IF(H274="Quantidade que não chegou",(C274-D274)*E274,IF(H274="Preço acima do contrato",(E274-F274)*C274,IF(AND(LEFT(H274,8)="Cobrança",COUNTIFS(Nota!A$2:A274,Nota!A274,Nota!C$2:C274,Nota!C274)=G274),(SUMIFS(Nota!D:D,Nota!A:A,Nota!A274,Nota!C:C,Nota!C274)-D274)*E274,0))))</f>
        <v/>
      </c>
      <c r="K274" s="6" t="n"/>
    </row>
    <row r="275">
      <c r="A275">
        <f>IF(Nota!A275="","",Nota!A275)</f>
        <v/>
      </c>
      <c r="B275">
        <f>IF(Nota!A275="","",Nota!C275)</f>
        <v/>
      </c>
      <c r="C275" s="5">
        <f>IF(Nota!A275="","",Nota!D275)</f>
        <v/>
      </c>
      <c r="D275" s="5">
        <f>IF(Nota!A275="","",SUMIFS(Recebimento!D:D,Recebimento!B:B,Nota!A275,Recebimento!C:C,Nota!C275))</f>
        <v/>
      </c>
      <c r="E275" s="6">
        <f>IF(Nota!A275="","",Nota!E275)</f>
        <v/>
      </c>
      <c r="F275" s="6">
        <f>IF(Nota!A275="","",IFERROR(INDEX(Contrato!C:C,MATCH(Nota!C275,Contrato!A:A,0)),"sem contrato"))</f>
        <v/>
      </c>
      <c r="G275">
        <f>IF(Nota!A275="","",COUNTIFS(Nota!A:A,Nota!A275,Nota!C:C,Nota!C275))</f>
        <v/>
      </c>
      <c r="H275">
        <f>IF(Nota!A275="","",IF(G275&gt;1,IF(SUMIFS(Nota!D:D,Nota!A:A,Nota!A275,Nota!C:C,Nota!C275)&gt;D275,"Cobrança em dobro (item repetido na nota)","Item repetido, quantidade bate"),IF(D275&lt;C275,"Quantidade que não chegou",IF(AND(ISNUMBER(F275),E275&gt;F275*(1+IFERROR(INDEX(Contrato!D:D,MATCH(B275,Contrato!A:A,0)),0)/100)),"Preço acima do contrato","OK"))))</f>
        <v/>
      </c>
      <c r="I275" s="6">
        <f>IF(OR(Nota!A275="",H275="OK",H275="Item repetido, quantidade bate"),"",IF(H275="Quantidade que não chegou",(C275-D275)*E275,IF(H275="Preço acima do contrato",(E275-F275)*C275,IF(AND(LEFT(H275,8)="Cobrança",COUNTIFS(Nota!A$2:A275,Nota!A275,Nota!C$2:C275,Nota!C275)=G275),(SUMIFS(Nota!D:D,Nota!A:A,Nota!A275,Nota!C:C,Nota!C275)-D275)*E275,0))))</f>
        <v/>
      </c>
      <c r="K275" s="6" t="n"/>
    </row>
    <row r="276">
      <c r="A276">
        <f>IF(Nota!A276="","",Nota!A276)</f>
        <v/>
      </c>
      <c r="B276">
        <f>IF(Nota!A276="","",Nota!C276)</f>
        <v/>
      </c>
      <c r="C276" s="5">
        <f>IF(Nota!A276="","",Nota!D276)</f>
        <v/>
      </c>
      <c r="D276" s="5">
        <f>IF(Nota!A276="","",SUMIFS(Recebimento!D:D,Recebimento!B:B,Nota!A276,Recebimento!C:C,Nota!C276))</f>
        <v/>
      </c>
      <c r="E276" s="6">
        <f>IF(Nota!A276="","",Nota!E276)</f>
        <v/>
      </c>
      <c r="F276" s="6">
        <f>IF(Nota!A276="","",IFERROR(INDEX(Contrato!C:C,MATCH(Nota!C276,Contrato!A:A,0)),"sem contrato"))</f>
        <v/>
      </c>
      <c r="G276">
        <f>IF(Nota!A276="","",COUNTIFS(Nota!A:A,Nota!A276,Nota!C:C,Nota!C276))</f>
        <v/>
      </c>
      <c r="H276">
        <f>IF(Nota!A276="","",IF(G276&gt;1,IF(SUMIFS(Nota!D:D,Nota!A:A,Nota!A276,Nota!C:C,Nota!C276)&gt;D276,"Cobrança em dobro (item repetido na nota)","Item repetido, quantidade bate"),IF(D276&lt;C276,"Quantidade que não chegou",IF(AND(ISNUMBER(F276),E276&gt;F276*(1+IFERROR(INDEX(Contrato!D:D,MATCH(B276,Contrato!A:A,0)),0)/100)),"Preço acima do contrato","OK"))))</f>
        <v/>
      </c>
      <c r="I276" s="6">
        <f>IF(OR(Nota!A276="",H276="OK",H276="Item repetido, quantidade bate"),"",IF(H276="Quantidade que não chegou",(C276-D276)*E276,IF(H276="Preço acima do contrato",(E276-F276)*C276,IF(AND(LEFT(H276,8)="Cobrança",COUNTIFS(Nota!A$2:A276,Nota!A276,Nota!C$2:C276,Nota!C276)=G276),(SUMIFS(Nota!D:D,Nota!A:A,Nota!A276,Nota!C:C,Nota!C276)-D276)*E276,0))))</f>
        <v/>
      </c>
      <c r="K276" s="6" t="n"/>
    </row>
    <row r="277">
      <c r="A277">
        <f>IF(Nota!A277="","",Nota!A277)</f>
        <v/>
      </c>
      <c r="B277">
        <f>IF(Nota!A277="","",Nota!C277)</f>
        <v/>
      </c>
      <c r="C277" s="5">
        <f>IF(Nota!A277="","",Nota!D277)</f>
        <v/>
      </c>
      <c r="D277" s="5">
        <f>IF(Nota!A277="","",SUMIFS(Recebimento!D:D,Recebimento!B:B,Nota!A277,Recebimento!C:C,Nota!C277))</f>
        <v/>
      </c>
      <c r="E277" s="6">
        <f>IF(Nota!A277="","",Nota!E277)</f>
        <v/>
      </c>
      <c r="F277" s="6">
        <f>IF(Nota!A277="","",IFERROR(INDEX(Contrato!C:C,MATCH(Nota!C277,Contrato!A:A,0)),"sem contrato"))</f>
        <v/>
      </c>
      <c r="G277">
        <f>IF(Nota!A277="","",COUNTIFS(Nota!A:A,Nota!A277,Nota!C:C,Nota!C277))</f>
        <v/>
      </c>
      <c r="H277">
        <f>IF(Nota!A277="","",IF(G277&gt;1,IF(SUMIFS(Nota!D:D,Nota!A:A,Nota!A277,Nota!C:C,Nota!C277)&gt;D277,"Cobrança em dobro (item repetido na nota)","Item repetido, quantidade bate"),IF(D277&lt;C277,"Quantidade que não chegou",IF(AND(ISNUMBER(F277),E277&gt;F277*(1+IFERROR(INDEX(Contrato!D:D,MATCH(B277,Contrato!A:A,0)),0)/100)),"Preço acima do contrato","OK"))))</f>
        <v/>
      </c>
      <c r="I277" s="6">
        <f>IF(OR(Nota!A277="",H277="OK",H277="Item repetido, quantidade bate"),"",IF(H277="Quantidade que não chegou",(C277-D277)*E277,IF(H277="Preço acima do contrato",(E277-F277)*C277,IF(AND(LEFT(H277,8)="Cobrança",COUNTIFS(Nota!A$2:A277,Nota!A277,Nota!C$2:C277,Nota!C277)=G277),(SUMIFS(Nota!D:D,Nota!A:A,Nota!A277,Nota!C:C,Nota!C277)-D277)*E277,0))))</f>
        <v/>
      </c>
      <c r="K277" s="6" t="n"/>
    </row>
    <row r="278">
      <c r="A278">
        <f>IF(Nota!A278="","",Nota!A278)</f>
        <v/>
      </c>
      <c r="B278">
        <f>IF(Nota!A278="","",Nota!C278)</f>
        <v/>
      </c>
      <c r="C278" s="5">
        <f>IF(Nota!A278="","",Nota!D278)</f>
        <v/>
      </c>
      <c r="D278" s="5">
        <f>IF(Nota!A278="","",SUMIFS(Recebimento!D:D,Recebimento!B:B,Nota!A278,Recebimento!C:C,Nota!C278))</f>
        <v/>
      </c>
      <c r="E278" s="6">
        <f>IF(Nota!A278="","",Nota!E278)</f>
        <v/>
      </c>
      <c r="F278" s="6">
        <f>IF(Nota!A278="","",IFERROR(INDEX(Contrato!C:C,MATCH(Nota!C278,Contrato!A:A,0)),"sem contrato"))</f>
        <v/>
      </c>
      <c r="G278">
        <f>IF(Nota!A278="","",COUNTIFS(Nota!A:A,Nota!A278,Nota!C:C,Nota!C278))</f>
        <v/>
      </c>
      <c r="H278">
        <f>IF(Nota!A278="","",IF(G278&gt;1,IF(SUMIFS(Nota!D:D,Nota!A:A,Nota!A278,Nota!C:C,Nota!C278)&gt;D278,"Cobrança em dobro (item repetido na nota)","Item repetido, quantidade bate"),IF(D278&lt;C278,"Quantidade que não chegou",IF(AND(ISNUMBER(F278),E278&gt;F278*(1+IFERROR(INDEX(Contrato!D:D,MATCH(B278,Contrato!A:A,0)),0)/100)),"Preço acima do contrato","OK"))))</f>
        <v/>
      </c>
      <c r="I278" s="6">
        <f>IF(OR(Nota!A278="",H278="OK",H278="Item repetido, quantidade bate"),"",IF(H278="Quantidade que não chegou",(C278-D278)*E278,IF(H278="Preço acima do contrato",(E278-F278)*C278,IF(AND(LEFT(H278,8)="Cobrança",COUNTIFS(Nota!A$2:A278,Nota!A278,Nota!C$2:C278,Nota!C278)=G278),(SUMIFS(Nota!D:D,Nota!A:A,Nota!A278,Nota!C:C,Nota!C278)-D278)*E278,0))))</f>
        <v/>
      </c>
      <c r="K278" s="6" t="n"/>
    </row>
    <row r="279">
      <c r="A279">
        <f>IF(Nota!A279="","",Nota!A279)</f>
        <v/>
      </c>
      <c r="B279">
        <f>IF(Nota!A279="","",Nota!C279)</f>
        <v/>
      </c>
      <c r="C279" s="5">
        <f>IF(Nota!A279="","",Nota!D279)</f>
        <v/>
      </c>
      <c r="D279" s="5">
        <f>IF(Nota!A279="","",SUMIFS(Recebimento!D:D,Recebimento!B:B,Nota!A279,Recebimento!C:C,Nota!C279))</f>
        <v/>
      </c>
      <c r="E279" s="6">
        <f>IF(Nota!A279="","",Nota!E279)</f>
        <v/>
      </c>
      <c r="F279" s="6">
        <f>IF(Nota!A279="","",IFERROR(INDEX(Contrato!C:C,MATCH(Nota!C279,Contrato!A:A,0)),"sem contrato"))</f>
        <v/>
      </c>
      <c r="G279">
        <f>IF(Nota!A279="","",COUNTIFS(Nota!A:A,Nota!A279,Nota!C:C,Nota!C279))</f>
        <v/>
      </c>
      <c r="H279">
        <f>IF(Nota!A279="","",IF(G279&gt;1,IF(SUMIFS(Nota!D:D,Nota!A:A,Nota!A279,Nota!C:C,Nota!C279)&gt;D279,"Cobrança em dobro (item repetido na nota)","Item repetido, quantidade bate"),IF(D279&lt;C279,"Quantidade que não chegou",IF(AND(ISNUMBER(F279),E279&gt;F279*(1+IFERROR(INDEX(Contrato!D:D,MATCH(B279,Contrato!A:A,0)),0)/100)),"Preço acima do contrato","OK"))))</f>
        <v/>
      </c>
      <c r="I279" s="6">
        <f>IF(OR(Nota!A279="",H279="OK",H279="Item repetido, quantidade bate"),"",IF(H279="Quantidade que não chegou",(C279-D279)*E279,IF(H279="Preço acima do contrato",(E279-F279)*C279,IF(AND(LEFT(H279,8)="Cobrança",COUNTIFS(Nota!A$2:A279,Nota!A279,Nota!C$2:C279,Nota!C279)=G279),(SUMIFS(Nota!D:D,Nota!A:A,Nota!A279,Nota!C:C,Nota!C279)-D279)*E279,0))))</f>
        <v/>
      </c>
      <c r="K279" s="6" t="n"/>
    </row>
    <row r="280">
      <c r="A280">
        <f>IF(Nota!A280="","",Nota!A280)</f>
        <v/>
      </c>
      <c r="B280">
        <f>IF(Nota!A280="","",Nota!C280)</f>
        <v/>
      </c>
      <c r="C280" s="5">
        <f>IF(Nota!A280="","",Nota!D280)</f>
        <v/>
      </c>
      <c r="D280" s="5">
        <f>IF(Nota!A280="","",SUMIFS(Recebimento!D:D,Recebimento!B:B,Nota!A280,Recebimento!C:C,Nota!C280))</f>
        <v/>
      </c>
      <c r="E280" s="6">
        <f>IF(Nota!A280="","",Nota!E280)</f>
        <v/>
      </c>
      <c r="F280" s="6">
        <f>IF(Nota!A280="","",IFERROR(INDEX(Contrato!C:C,MATCH(Nota!C280,Contrato!A:A,0)),"sem contrato"))</f>
        <v/>
      </c>
      <c r="G280">
        <f>IF(Nota!A280="","",COUNTIFS(Nota!A:A,Nota!A280,Nota!C:C,Nota!C280))</f>
        <v/>
      </c>
      <c r="H280">
        <f>IF(Nota!A280="","",IF(G280&gt;1,IF(SUMIFS(Nota!D:D,Nota!A:A,Nota!A280,Nota!C:C,Nota!C280)&gt;D280,"Cobrança em dobro (item repetido na nota)","Item repetido, quantidade bate"),IF(D280&lt;C280,"Quantidade que não chegou",IF(AND(ISNUMBER(F280),E280&gt;F280*(1+IFERROR(INDEX(Contrato!D:D,MATCH(B280,Contrato!A:A,0)),0)/100)),"Preço acima do contrato","OK"))))</f>
        <v/>
      </c>
      <c r="I280" s="6">
        <f>IF(OR(Nota!A280="",H280="OK",H280="Item repetido, quantidade bate"),"",IF(H280="Quantidade que não chegou",(C280-D280)*E280,IF(H280="Preço acima do contrato",(E280-F280)*C280,IF(AND(LEFT(H280,8)="Cobrança",COUNTIFS(Nota!A$2:A280,Nota!A280,Nota!C$2:C280,Nota!C280)=G280),(SUMIFS(Nota!D:D,Nota!A:A,Nota!A280,Nota!C:C,Nota!C280)-D280)*E280,0))))</f>
        <v/>
      </c>
      <c r="K280" s="6" t="n"/>
    </row>
    <row r="281">
      <c r="A281">
        <f>IF(Nota!A281="","",Nota!A281)</f>
        <v/>
      </c>
      <c r="B281">
        <f>IF(Nota!A281="","",Nota!C281)</f>
        <v/>
      </c>
      <c r="C281" s="5">
        <f>IF(Nota!A281="","",Nota!D281)</f>
        <v/>
      </c>
      <c r="D281" s="5">
        <f>IF(Nota!A281="","",SUMIFS(Recebimento!D:D,Recebimento!B:B,Nota!A281,Recebimento!C:C,Nota!C281))</f>
        <v/>
      </c>
      <c r="E281" s="6">
        <f>IF(Nota!A281="","",Nota!E281)</f>
        <v/>
      </c>
      <c r="F281" s="6">
        <f>IF(Nota!A281="","",IFERROR(INDEX(Contrato!C:C,MATCH(Nota!C281,Contrato!A:A,0)),"sem contrato"))</f>
        <v/>
      </c>
      <c r="G281">
        <f>IF(Nota!A281="","",COUNTIFS(Nota!A:A,Nota!A281,Nota!C:C,Nota!C281))</f>
        <v/>
      </c>
      <c r="H281">
        <f>IF(Nota!A281="","",IF(G281&gt;1,IF(SUMIFS(Nota!D:D,Nota!A:A,Nota!A281,Nota!C:C,Nota!C281)&gt;D281,"Cobrança em dobro (item repetido na nota)","Item repetido, quantidade bate"),IF(D281&lt;C281,"Quantidade que não chegou",IF(AND(ISNUMBER(F281),E281&gt;F281*(1+IFERROR(INDEX(Contrato!D:D,MATCH(B281,Contrato!A:A,0)),0)/100)),"Preço acima do contrato","OK"))))</f>
        <v/>
      </c>
      <c r="I281" s="6">
        <f>IF(OR(Nota!A281="",H281="OK",H281="Item repetido, quantidade bate"),"",IF(H281="Quantidade que não chegou",(C281-D281)*E281,IF(H281="Preço acima do contrato",(E281-F281)*C281,IF(AND(LEFT(H281,8)="Cobrança",COUNTIFS(Nota!A$2:A281,Nota!A281,Nota!C$2:C281,Nota!C281)=G281),(SUMIFS(Nota!D:D,Nota!A:A,Nota!A281,Nota!C:C,Nota!C281)-D281)*E281,0))))</f>
        <v/>
      </c>
      <c r="K281" s="6" t="n"/>
    </row>
    <row r="282">
      <c r="A282">
        <f>IF(Nota!A282="","",Nota!A282)</f>
        <v/>
      </c>
      <c r="B282">
        <f>IF(Nota!A282="","",Nota!C282)</f>
        <v/>
      </c>
      <c r="C282" s="5">
        <f>IF(Nota!A282="","",Nota!D282)</f>
        <v/>
      </c>
      <c r="D282" s="5">
        <f>IF(Nota!A282="","",SUMIFS(Recebimento!D:D,Recebimento!B:B,Nota!A282,Recebimento!C:C,Nota!C282))</f>
        <v/>
      </c>
      <c r="E282" s="6">
        <f>IF(Nota!A282="","",Nota!E282)</f>
        <v/>
      </c>
      <c r="F282" s="6">
        <f>IF(Nota!A282="","",IFERROR(INDEX(Contrato!C:C,MATCH(Nota!C282,Contrato!A:A,0)),"sem contrato"))</f>
        <v/>
      </c>
      <c r="G282">
        <f>IF(Nota!A282="","",COUNTIFS(Nota!A:A,Nota!A282,Nota!C:C,Nota!C282))</f>
        <v/>
      </c>
      <c r="H282">
        <f>IF(Nota!A282="","",IF(G282&gt;1,IF(SUMIFS(Nota!D:D,Nota!A:A,Nota!A282,Nota!C:C,Nota!C282)&gt;D282,"Cobrança em dobro (item repetido na nota)","Item repetido, quantidade bate"),IF(D282&lt;C282,"Quantidade que não chegou",IF(AND(ISNUMBER(F282),E282&gt;F282*(1+IFERROR(INDEX(Contrato!D:D,MATCH(B282,Contrato!A:A,0)),0)/100)),"Preço acima do contrato","OK"))))</f>
        <v/>
      </c>
      <c r="I282" s="6">
        <f>IF(OR(Nota!A282="",H282="OK",H282="Item repetido, quantidade bate"),"",IF(H282="Quantidade que não chegou",(C282-D282)*E282,IF(H282="Preço acima do contrato",(E282-F282)*C282,IF(AND(LEFT(H282,8)="Cobrança",COUNTIFS(Nota!A$2:A282,Nota!A282,Nota!C$2:C282,Nota!C282)=G282),(SUMIFS(Nota!D:D,Nota!A:A,Nota!A282,Nota!C:C,Nota!C282)-D282)*E282,0))))</f>
        <v/>
      </c>
      <c r="K282" s="6" t="n"/>
    </row>
    <row r="283">
      <c r="A283">
        <f>IF(Nota!A283="","",Nota!A283)</f>
        <v/>
      </c>
      <c r="B283">
        <f>IF(Nota!A283="","",Nota!C283)</f>
        <v/>
      </c>
      <c r="C283" s="5">
        <f>IF(Nota!A283="","",Nota!D283)</f>
        <v/>
      </c>
      <c r="D283" s="5">
        <f>IF(Nota!A283="","",SUMIFS(Recebimento!D:D,Recebimento!B:B,Nota!A283,Recebimento!C:C,Nota!C283))</f>
        <v/>
      </c>
      <c r="E283" s="6">
        <f>IF(Nota!A283="","",Nota!E283)</f>
        <v/>
      </c>
      <c r="F283" s="6">
        <f>IF(Nota!A283="","",IFERROR(INDEX(Contrato!C:C,MATCH(Nota!C283,Contrato!A:A,0)),"sem contrato"))</f>
        <v/>
      </c>
      <c r="G283">
        <f>IF(Nota!A283="","",COUNTIFS(Nota!A:A,Nota!A283,Nota!C:C,Nota!C283))</f>
        <v/>
      </c>
      <c r="H283">
        <f>IF(Nota!A283="","",IF(G283&gt;1,IF(SUMIFS(Nota!D:D,Nota!A:A,Nota!A283,Nota!C:C,Nota!C283)&gt;D283,"Cobrança em dobro (item repetido na nota)","Item repetido, quantidade bate"),IF(D283&lt;C283,"Quantidade que não chegou",IF(AND(ISNUMBER(F283),E283&gt;F283*(1+IFERROR(INDEX(Contrato!D:D,MATCH(B283,Contrato!A:A,0)),0)/100)),"Preço acima do contrato","OK"))))</f>
        <v/>
      </c>
      <c r="I283" s="6">
        <f>IF(OR(Nota!A283="",H283="OK",H283="Item repetido, quantidade bate"),"",IF(H283="Quantidade que não chegou",(C283-D283)*E283,IF(H283="Preço acima do contrato",(E283-F283)*C283,IF(AND(LEFT(H283,8)="Cobrança",COUNTIFS(Nota!A$2:A283,Nota!A283,Nota!C$2:C283,Nota!C283)=G283),(SUMIFS(Nota!D:D,Nota!A:A,Nota!A283,Nota!C:C,Nota!C283)-D283)*E283,0))))</f>
        <v/>
      </c>
      <c r="K283" s="6" t="n"/>
    </row>
    <row r="284">
      <c r="A284">
        <f>IF(Nota!A284="","",Nota!A284)</f>
        <v/>
      </c>
      <c r="B284">
        <f>IF(Nota!A284="","",Nota!C284)</f>
        <v/>
      </c>
      <c r="C284" s="5">
        <f>IF(Nota!A284="","",Nota!D284)</f>
        <v/>
      </c>
      <c r="D284" s="5">
        <f>IF(Nota!A284="","",SUMIFS(Recebimento!D:D,Recebimento!B:B,Nota!A284,Recebimento!C:C,Nota!C284))</f>
        <v/>
      </c>
      <c r="E284" s="6">
        <f>IF(Nota!A284="","",Nota!E284)</f>
        <v/>
      </c>
      <c r="F284" s="6">
        <f>IF(Nota!A284="","",IFERROR(INDEX(Contrato!C:C,MATCH(Nota!C284,Contrato!A:A,0)),"sem contrato"))</f>
        <v/>
      </c>
      <c r="G284">
        <f>IF(Nota!A284="","",COUNTIFS(Nota!A:A,Nota!A284,Nota!C:C,Nota!C284))</f>
        <v/>
      </c>
      <c r="H284">
        <f>IF(Nota!A284="","",IF(G284&gt;1,IF(SUMIFS(Nota!D:D,Nota!A:A,Nota!A284,Nota!C:C,Nota!C284)&gt;D284,"Cobrança em dobro (item repetido na nota)","Item repetido, quantidade bate"),IF(D284&lt;C284,"Quantidade que não chegou",IF(AND(ISNUMBER(F284),E284&gt;F284*(1+IFERROR(INDEX(Contrato!D:D,MATCH(B284,Contrato!A:A,0)),0)/100)),"Preço acima do contrato","OK"))))</f>
        <v/>
      </c>
      <c r="I284" s="6">
        <f>IF(OR(Nota!A284="",H284="OK",H284="Item repetido, quantidade bate"),"",IF(H284="Quantidade que não chegou",(C284-D284)*E284,IF(H284="Preço acima do contrato",(E284-F284)*C284,IF(AND(LEFT(H284,8)="Cobrança",COUNTIFS(Nota!A$2:A284,Nota!A284,Nota!C$2:C284,Nota!C284)=G284),(SUMIFS(Nota!D:D,Nota!A:A,Nota!A284,Nota!C:C,Nota!C284)-D284)*E284,0))))</f>
        <v/>
      </c>
      <c r="K284" s="6" t="n"/>
    </row>
    <row r="285">
      <c r="A285">
        <f>IF(Nota!A285="","",Nota!A285)</f>
        <v/>
      </c>
      <c r="B285">
        <f>IF(Nota!A285="","",Nota!C285)</f>
        <v/>
      </c>
      <c r="C285" s="5">
        <f>IF(Nota!A285="","",Nota!D285)</f>
        <v/>
      </c>
      <c r="D285" s="5">
        <f>IF(Nota!A285="","",SUMIFS(Recebimento!D:D,Recebimento!B:B,Nota!A285,Recebimento!C:C,Nota!C285))</f>
        <v/>
      </c>
      <c r="E285" s="6">
        <f>IF(Nota!A285="","",Nota!E285)</f>
        <v/>
      </c>
      <c r="F285" s="6">
        <f>IF(Nota!A285="","",IFERROR(INDEX(Contrato!C:C,MATCH(Nota!C285,Contrato!A:A,0)),"sem contrato"))</f>
        <v/>
      </c>
      <c r="G285">
        <f>IF(Nota!A285="","",COUNTIFS(Nota!A:A,Nota!A285,Nota!C:C,Nota!C285))</f>
        <v/>
      </c>
      <c r="H285">
        <f>IF(Nota!A285="","",IF(G285&gt;1,IF(SUMIFS(Nota!D:D,Nota!A:A,Nota!A285,Nota!C:C,Nota!C285)&gt;D285,"Cobrança em dobro (item repetido na nota)","Item repetido, quantidade bate"),IF(D285&lt;C285,"Quantidade que não chegou",IF(AND(ISNUMBER(F285),E285&gt;F285*(1+IFERROR(INDEX(Contrato!D:D,MATCH(B285,Contrato!A:A,0)),0)/100)),"Preço acima do contrato","OK"))))</f>
        <v/>
      </c>
      <c r="I285" s="6">
        <f>IF(OR(Nota!A285="",H285="OK",H285="Item repetido, quantidade bate"),"",IF(H285="Quantidade que não chegou",(C285-D285)*E285,IF(H285="Preço acima do contrato",(E285-F285)*C285,IF(AND(LEFT(H285,8)="Cobrança",COUNTIFS(Nota!A$2:A285,Nota!A285,Nota!C$2:C285,Nota!C285)=G285),(SUMIFS(Nota!D:D,Nota!A:A,Nota!A285,Nota!C:C,Nota!C285)-D285)*E285,0))))</f>
        <v/>
      </c>
      <c r="K285" s="6" t="n"/>
    </row>
    <row r="286">
      <c r="A286">
        <f>IF(Nota!A286="","",Nota!A286)</f>
        <v/>
      </c>
      <c r="B286">
        <f>IF(Nota!A286="","",Nota!C286)</f>
        <v/>
      </c>
      <c r="C286" s="5">
        <f>IF(Nota!A286="","",Nota!D286)</f>
        <v/>
      </c>
      <c r="D286" s="5">
        <f>IF(Nota!A286="","",SUMIFS(Recebimento!D:D,Recebimento!B:B,Nota!A286,Recebimento!C:C,Nota!C286))</f>
        <v/>
      </c>
      <c r="E286" s="6">
        <f>IF(Nota!A286="","",Nota!E286)</f>
        <v/>
      </c>
      <c r="F286" s="6">
        <f>IF(Nota!A286="","",IFERROR(INDEX(Contrato!C:C,MATCH(Nota!C286,Contrato!A:A,0)),"sem contrato"))</f>
        <v/>
      </c>
      <c r="G286">
        <f>IF(Nota!A286="","",COUNTIFS(Nota!A:A,Nota!A286,Nota!C:C,Nota!C286))</f>
        <v/>
      </c>
      <c r="H286">
        <f>IF(Nota!A286="","",IF(G286&gt;1,IF(SUMIFS(Nota!D:D,Nota!A:A,Nota!A286,Nota!C:C,Nota!C286)&gt;D286,"Cobrança em dobro (item repetido na nota)","Item repetido, quantidade bate"),IF(D286&lt;C286,"Quantidade que não chegou",IF(AND(ISNUMBER(F286),E286&gt;F286*(1+IFERROR(INDEX(Contrato!D:D,MATCH(B286,Contrato!A:A,0)),0)/100)),"Preço acima do contrato","OK"))))</f>
        <v/>
      </c>
      <c r="I286" s="6">
        <f>IF(OR(Nota!A286="",H286="OK",H286="Item repetido, quantidade bate"),"",IF(H286="Quantidade que não chegou",(C286-D286)*E286,IF(H286="Preço acima do contrato",(E286-F286)*C286,IF(AND(LEFT(H286,8)="Cobrança",COUNTIFS(Nota!A$2:A286,Nota!A286,Nota!C$2:C286,Nota!C286)=G286),(SUMIFS(Nota!D:D,Nota!A:A,Nota!A286,Nota!C:C,Nota!C286)-D286)*E286,0))))</f>
        <v/>
      </c>
      <c r="K286" s="6" t="n"/>
    </row>
    <row r="287">
      <c r="A287">
        <f>IF(Nota!A287="","",Nota!A287)</f>
        <v/>
      </c>
      <c r="B287">
        <f>IF(Nota!A287="","",Nota!C287)</f>
        <v/>
      </c>
      <c r="C287" s="5">
        <f>IF(Nota!A287="","",Nota!D287)</f>
        <v/>
      </c>
      <c r="D287" s="5">
        <f>IF(Nota!A287="","",SUMIFS(Recebimento!D:D,Recebimento!B:B,Nota!A287,Recebimento!C:C,Nota!C287))</f>
        <v/>
      </c>
      <c r="E287" s="6">
        <f>IF(Nota!A287="","",Nota!E287)</f>
        <v/>
      </c>
      <c r="F287" s="6">
        <f>IF(Nota!A287="","",IFERROR(INDEX(Contrato!C:C,MATCH(Nota!C287,Contrato!A:A,0)),"sem contrato"))</f>
        <v/>
      </c>
      <c r="G287">
        <f>IF(Nota!A287="","",COUNTIFS(Nota!A:A,Nota!A287,Nota!C:C,Nota!C287))</f>
        <v/>
      </c>
      <c r="H287">
        <f>IF(Nota!A287="","",IF(G287&gt;1,IF(SUMIFS(Nota!D:D,Nota!A:A,Nota!A287,Nota!C:C,Nota!C287)&gt;D287,"Cobrança em dobro (item repetido na nota)","Item repetido, quantidade bate"),IF(D287&lt;C287,"Quantidade que não chegou",IF(AND(ISNUMBER(F287),E287&gt;F287*(1+IFERROR(INDEX(Contrato!D:D,MATCH(B287,Contrato!A:A,0)),0)/100)),"Preço acima do contrato","OK"))))</f>
        <v/>
      </c>
      <c r="I287" s="6">
        <f>IF(OR(Nota!A287="",H287="OK",H287="Item repetido, quantidade bate"),"",IF(H287="Quantidade que não chegou",(C287-D287)*E287,IF(H287="Preço acima do contrato",(E287-F287)*C287,IF(AND(LEFT(H287,8)="Cobrança",COUNTIFS(Nota!A$2:A287,Nota!A287,Nota!C$2:C287,Nota!C287)=G287),(SUMIFS(Nota!D:D,Nota!A:A,Nota!A287,Nota!C:C,Nota!C287)-D287)*E287,0))))</f>
        <v/>
      </c>
      <c r="K287" s="6" t="n"/>
    </row>
    <row r="288">
      <c r="A288">
        <f>IF(Nota!A288="","",Nota!A288)</f>
        <v/>
      </c>
      <c r="B288">
        <f>IF(Nota!A288="","",Nota!C288)</f>
        <v/>
      </c>
      <c r="C288" s="5">
        <f>IF(Nota!A288="","",Nota!D288)</f>
        <v/>
      </c>
      <c r="D288" s="5">
        <f>IF(Nota!A288="","",SUMIFS(Recebimento!D:D,Recebimento!B:B,Nota!A288,Recebimento!C:C,Nota!C288))</f>
        <v/>
      </c>
      <c r="E288" s="6">
        <f>IF(Nota!A288="","",Nota!E288)</f>
        <v/>
      </c>
      <c r="F288" s="6">
        <f>IF(Nota!A288="","",IFERROR(INDEX(Contrato!C:C,MATCH(Nota!C288,Contrato!A:A,0)),"sem contrato"))</f>
        <v/>
      </c>
      <c r="G288">
        <f>IF(Nota!A288="","",COUNTIFS(Nota!A:A,Nota!A288,Nota!C:C,Nota!C288))</f>
        <v/>
      </c>
      <c r="H288">
        <f>IF(Nota!A288="","",IF(G288&gt;1,IF(SUMIFS(Nota!D:D,Nota!A:A,Nota!A288,Nota!C:C,Nota!C288)&gt;D288,"Cobrança em dobro (item repetido na nota)","Item repetido, quantidade bate"),IF(D288&lt;C288,"Quantidade que não chegou",IF(AND(ISNUMBER(F288),E288&gt;F288*(1+IFERROR(INDEX(Contrato!D:D,MATCH(B288,Contrato!A:A,0)),0)/100)),"Preço acima do contrato","OK"))))</f>
        <v/>
      </c>
      <c r="I288" s="6">
        <f>IF(OR(Nota!A288="",H288="OK",H288="Item repetido, quantidade bate"),"",IF(H288="Quantidade que não chegou",(C288-D288)*E288,IF(H288="Preço acima do contrato",(E288-F288)*C288,IF(AND(LEFT(H288,8)="Cobrança",COUNTIFS(Nota!A$2:A288,Nota!A288,Nota!C$2:C288,Nota!C288)=G288),(SUMIFS(Nota!D:D,Nota!A:A,Nota!A288,Nota!C:C,Nota!C288)-D288)*E288,0))))</f>
        <v/>
      </c>
      <c r="K288" s="6" t="n"/>
    </row>
    <row r="289">
      <c r="A289">
        <f>IF(Nota!A289="","",Nota!A289)</f>
        <v/>
      </c>
      <c r="B289">
        <f>IF(Nota!A289="","",Nota!C289)</f>
        <v/>
      </c>
      <c r="C289" s="5">
        <f>IF(Nota!A289="","",Nota!D289)</f>
        <v/>
      </c>
      <c r="D289" s="5">
        <f>IF(Nota!A289="","",SUMIFS(Recebimento!D:D,Recebimento!B:B,Nota!A289,Recebimento!C:C,Nota!C289))</f>
        <v/>
      </c>
      <c r="E289" s="6">
        <f>IF(Nota!A289="","",Nota!E289)</f>
        <v/>
      </c>
      <c r="F289" s="6">
        <f>IF(Nota!A289="","",IFERROR(INDEX(Contrato!C:C,MATCH(Nota!C289,Contrato!A:A,0)),"sem contrato"))</f>
        <v/>
      </c>
      <c r="G289">
        <f>IF(Nota!A289="","",COUNTIFS(Nota!A:A,Nota!A289,Nota!C:C,Nota!C289))</f>
        <v/>
      </c>
      <c r="H289">
        <f>IF(Nota!A289="","",IF(G289&gt;1,IF(SUMIFS(Nota!D:D,Nota!A:A,Nota!A289,Nota!C:C,Nota!C289)&gt;D289,"Cobrança em dobro (item repetido na nota)","Item repetido, quantidade bate"),IF(D289&lt;C289,"Quantidade que não chegou",IF(AND(ISNUMBER(F289),E289&gt;F289*(1+IFERROR(INDEX(Contrato!D:D,MATCH(B289,Contrato!A:A,0)),0)/100)),"Preço acima do contrato","OK"))))</f>
        <v/>
      </c>
      <c r="I289" s="6">
        <f>IF(OR(Nota!A289="",H289="OK",H289="Item repetido, quantidade bate"),"",IF(H289="Quantidade que não chegou",(C289-D289)*E289,IF(H289="Preço acima do contrato",(E289-F289)*C289,IF(AND(LEFT(H289,8)="Cobrança",COUNTIFS(Nota!A$2:A289,Nota!A289,Nota!C$2:C289,Nota!C289)=G289),(SUMIFS(Nota!D:D,Nota!A:A,Nota!A289,Nota!C:C,Nota!C289)-D289)*E289,0))))</f>
        <v/>
      </c>
      <c r="K289" s="6" t="n"/>
    </row>
    <row r="290">
      <c r="A290">
        <f>IF(Nota!A290="","",Nota!A290)</f>
        <v/>
      </c>
      <c r="B290">
        <f>IF(Nota!A290="","",Nota!C290)</f>
        <v/>
      </c>
      <c r="C290" s="5">
        <f>IF(Nota!A290="","",Nota!D290)</f>
        <v/>
      </c>
      <c r="D290" s="5">
        <f>IF(Nota!A290="","",SUMIFS(Recebimento!D:D,Recebimento!B:B,Nota!A290,Recebimento!C:C,Nota!C290))</f>
        <v/>
      </c>
      <c r="E290" s="6">
        <f>IF(Nota!A290="","",Nota!E290)</f>
        <v/>
      </c>
      <c r="F290" s="6">
        <f>IF(Nota!A290="","",IFERROR(INDEX(Contrato!C:C,MATCH(Nota!C290,Contrato!A:A,0)),"sem contrato"))</f>
        <v/>
      </c>
      <c r="G290">
        <f>IF(Nota!A290="","",COUNTIFS(Nota!A:A,Nota!A290,Nota!C:C,Nota!C290))</f>
        <v/>
      </c>
      <c r="H290">
        <f>IF(Nota!A290="","",IF(G290&gt;1,IF(SUMIFS(Nota!D:D,Nota!A:A,Nota!A290,Nota!C:C,Nota!C290)&gt;D290,"Cobrança em dobro (item repetido na nota)","Item repetido, quantidade bate"),IF(D290&lt;C290,"Quantidade que não chegou",IF(AND(ISNUMBER(F290),E290&gt;F290*(1+IFERROR(INDEX(Contrato!D:D,MATCH(B290,Contrato!A:A,0)),0)/100)),"Preço acima do contrato","OK"))))</f>
        <v/>
      </c>
      <c r="I290" s="6">
        <f>IF(OR(Nota!A290="",H290="OK",H290="Item repetido, quantidade bate"),"",IF(H290="Quantidade que não chegou",(C290-D290)*E290,IF(H290="Preço acima do contrato",(E290-F290)*C290,IF(AND(LEFT(H290,8)="Cobrança",COUNTIFS(Nota!A$2:A290,Nota!A290,Nota!C$2:C290,Nota!C290)=G290),(SUMIFS(Nota!D:D,Nota!A:A,Nota!A290,Nota!C:C,Nota!C290)-D290)*E290,0))))</f>
        <v/>
      </c>
      <c r="K290" s="6" t="n"/>
    </row>
    <row r="291">
      <c r="A291">
        <f>IF(Nota!A291="","",Nota!A291)</f>
        <v/>
      </c>
      <c r="B291">
        <f>IF(Nota!A291="","",Nota!C291)</f>
        <v/>
      </c>
      <c r="C291" s="5">
        <f>IF(Nota!A291="","",Nota!D291)</f>
        <v/>
      </c>
      <c r="D291" s="5">
        <f>IF(Nota!A291="","",SUMIFS(Recebimento!D:D,Recebimento!B:B,Nota!A291,Recebimento!C:C,Nota!C291))</f>
        <v/>
      </c>
      <c r="E291" s="6">
        <f>IF(Nota!A291="","",Nota!E291)</f>
        <v/>
      </c>
      <c r="F291" s="6">
        <f>IF(Nota!A291="","",IFERROR(INDEX(Contrato!C:C,MATCH(Nota!C291,Contrato!A:A,0)),"sem contrato"))</f>
        <v/>
      </c>
      <c r="G291">
        <f>IF(Nota!A291="","",COUNTIFS(Nota!A:A,Nota!A291,Nota!C:C,Nota!C291))</f>
        <v/>
      </c>
      <c r="H291">
        <f>IF(Nota!A291="","",IF(G291&gt;1,IF(SUMIFS(Nota!D:D,Nota!A:A,Nota!A291,Nota!C:C,Nota!C291)&gt;D291,"Cobrança em dobro (item repetido na nota)","Item repetido, quantidade bate"),IF(D291&lt;C291,"Quantidade que não chegou",IF(AND(ISNUMBER(F291),E291&gt;F291*(1+IFERROR(INDEX(Contrato!D:D,MATCH(B291,Contrato!A:A,0)),0)/100)),"Preço acima do contrato","OK"))))</f>
        <v/>
      </c>
      <c r="I291" s="6">
        <f>IF(OR(Nota!A291="",H291="OK",H291="Item repetido, quantidade bate"),"",IF(H291="Quantidade que não chegou",(C291-D291)*E291,IF(H291="Preço acima do contrato",(E291-F291)*C291,IF(AND(LEFT(H291,8)="Cobrança",COUNTIFS(Nota!A$2:A291,Nota!A291,Nota!C$2:C291,Nota!C291)=G291),(SUMIFS(Nota!D:D,Nota!A:A,Nota!A291,Nota!C:C,Nota!C291)-D291)*E291,0))))</f>
        <v/>
      </c>
      <c r="K291" s="6" t="n"/>
    </row>
    <row r="292">
      <c r="A292">
        <f>IF(Nota!A292="","",Nota!A292)</f>
        <v/>
      </c>
      <c r="B292">
        <f>IF(Nota!A292="","",Nota!C292)</f>
        <v/>
      </c>
      <c r="C292" s="5">
        <f>IF(Nota!A292="","",Nota!D292)</f>
        <v/>
      </c>
      <c r="D292" s="5">
        <f>IF(Nota!A292="","",SUMIFS(Recebimento!D:D,Recebimento!B:B,Nota!A292,Recebimento!C:C,Nota!C292))</f>
        <v/>
      </c>
      <c r="E292" s="6">
        <f>IF(Nota!A292="","",Nota!E292)</f>
        <v/>
      </c>
      <c r="F292" s="6">
        <f>IF(Nota!A292="","",IFERROR(INDEX(Contrato!C:C,MATCH(Nota!C292,Contrato!A:A,0)),"sem contrato"))</f>
        <v/>
      </c>
      <c r="G292">
        <f>IF(Nota!A292="","",COUNTIFS(Nota!A:A,Nota!A292,Nota!C:C,Nota!C292))</f>
        <v/>
      </c>
      <c r="H292">
        <f>IF(Nota!A292="","",IF(G292&gt;1,IF(SUMIFS(Nota!D:D,Nota!A:A,Nota!A292,Nota!C:C,Nota!C292)&gt;D292,"Cobrança em dobro (item repetido na nota)","Item repetido, quantidade bate"),IF(D292&lt;C292,"Quantidade que não chegou",IF(AND(ISNUMBER(F292),E292&gt;F292*(1+IFERROR(INDEX(Contrato!D:D,MATCH(B292,Contrato!A:A,0)),0)/100)),"Preço acima do contrato","OK"))))</f>
        <v/>
      </c>
      <c r="I292" s="6">
        <f>IF(OR(Nota!A292="",H292="OK",H292="Item repetido, quantidade bate"),"",IF(H292="Quantidade que não chegou",(C292-D292)*E292,IF(H292="Preço acima do contrato",(E292-F292)*C292,IF(AND(LEFT(H292,8)="Cobrança",COUNTIFS(Nota!A$2:A292,Nota!A292,Nota!C$2:C292,Nota!C292)=G292),(SUMIFS(Nota!D:D,Nota!A:A,Nota!A292,Nota!C:C,Nota!C292)-D292)*E292,0))))</f>
        <v/>
      </c>
      <c r="K292" s="6" t="n"/>
    </row>
    <row r="293">
      <c r="A293">
        <f>IF(Nota!A293="","",Nota!A293)</f>
        <v/>
      </c>
      <c r="B293">
        <f>IF(Nota!A293="","",Nota!C293)</f>
        <v/>
      </c>
      <c r="C293" s="5">
        <f>IF(Nota!A293="","",Nota!D293)</f>
        <v/>
      </c>
      <c r="D293" s="5">
        <f>IF(Nota!A293="","",SUMIFS(Recebimento!D:D,Recebimento!B:B,Nota!A293,Recebimento!C:C,Nota!C293))</f>
        <v/>
      </c>
      <c r="E293" s="6">
        <f>IF(Nota!A293="","",Nota!E293)</f>
        <v/>
      </c>
      <c r="F293" s="6">
        <f>IF(Nota!A293="","",IFERROR(INDEX(Contrato!C:C,MATCH(Nota!C293,Contrato!A:A,0)),"sem contrato"))</f>
        <v/>
      </c>
      <c r="G293">
        <f>IF(Nota!A293="","",COUNTIFS(Nota!A:A,Nota!A293,Nota!C:C,Nota!C293))</f>
        <v/>
      </c>
      <c r="H293">
        <f>IF(Nota!A293="","",IF(G293&gt;1,IF(SUMIFS(Nota!D:D,Nota!A:A,Nota!A293,Nota!C:C,Nota!C293)&gt;D293,"Cobrança em dobro (item repetido na nota)","Item repetido, quantidade bate"),IF(D293&lt;C293,"Quantidade que não chegou",IF(AND(ISNUMBER(F293),E293&gt;F293*(1+IFERROR(INDEX(Contrato!D:D,MATCH(B293,Contrato!A:A,0)),0)/100)),"Preço acima do contrato","OK"))))</f>
        <v/>
      </c>
      <c r="I293" s="6">
        <f>IF(OR(Nota!A293="",H293="OK",H293="Item repetido, quantidade bate"),"",IF(H293="Quantidade que não chegou",(C293-D293)*E293,IF(H293="Preço acima do contrato",(E293-F293)*C293,IF(AND(LEFT(H293,8)="Cobrança",COUNTIFS(Nota!A$2:A293,Nota!A293,Nota!C$2:C293,Nota!C293)=G293),(SUMIFS(Nota!D:D,Nota!A:A,Nota!A293,Nota!C:C,Nota!C293)-D293)*E293,0))))</f>
        <v/>
      </c>
      <c r="K293" s="6" t="n"/>
    </row>
    <row r="294">
      <c r="A294">
        <f>IF(Nota!A294="","",Nota!A294)</f>
        <v/>
      </c>
      <c r="B294">
        <f>IF(Nota!A294="","",Nota!C294)</f>
        <v/>
      </c>
      <c r="C294" s="5">
        <f>IF(Nota!A294="","",Nota!D294)</f>
        <v/>
      </c>
      <c r="D294" s="5">
        <f>IF(Nota!A294="","",SUMIFS(Recebimento!D:D,Recebimento!B:B,Nota!A294,Recebimento!C:C,Nota!C294))</f>
        <v/>
      </c>
      <c r="E294" s="6">
        <f>IF(Nota!A294="","",Nota!E294)</f>
        <v/>
      </c>
      <c r="F294" s="6">
        <f>IF(Nota!A294="","",IFERROR(INDEX(Contrato!C:C,MATCH(Nota!C294,Contrato!A:A,0)),"sem contrato"))</f>
        <v/>
      </c>
      <c r="G294">
        <f>IF(Nota!A294="","",COUNTIFS(Nota!A:A,Nota!A294,Nota!C:C,Nota!C294))</f>
        <v/>
      </c>
      <c r="H294">
        <f>IF(Nota!A294="","",IF(G294&gt;1,IF(SUMIFS(Nota!D:D,Nota!A:A,Nota!A294,Nota!C:C,Nota!C294)&gt;D294,"Cobrança em dobro (item repetido na nota)","Item repetido, quantidade bate"),IF(D294&lt;C294,"Quantidade que não chegou",IF(AND(ISNUMBER(F294),E294&gt;F294*(1+IFERROR(INDEX(Contrato!D:D,MATCH(B294,Contrato!A:A,0)),0)/100)),"Preço acima do contrato","OK"))))</f>
        <v/>
      </c>
      <c r="I294" s="6">
        <f>IF(OR(Nota!A294="",H294="OK",H294="Item repetido, quantidade bate"),"",IF(H294="Quantidade que não chegou",(C294-D294)*E294,IF(H294="Preço acima do contrato",(E294-F294)*C294,IF(AND(LEFT(H294,8)="Cobrança",COUNTIFS(Nota!A$2:A294,Nota!A294,Nota!C$2:C294,Nota!C294)=G294),(SUMIFS(Nota!D:D,Nota!A:A,Nota!A294,Nota!C:C,Nota!C294)-D294)*E294,0))))</f>
        <v/>
      </c>
      <c r="K294" s="6" t="n"/>
    </row>
    <row r="295">
      <c r="A295">
        <f>IF(Nota!A295="","",Nota!A295)</f>
        <v/>
      </c>
      <c r="B295">
        <f>IF(Nota!A295="","",Nota!C295)</f>
        <v/>
      </c>
      <c r="C295" s="5">
        <f>IF(Nota!A295="","",Nota!D295)</f>
        <v/>
      </c>
      <c r="D295" s="5">
        <f>IF(Nota!A295="","",SUMIFS(Recebimento!D:D,Recebimento!B:B,Nota!A295,Recebimento!C:C,Nota!C295))</f>
        <v/>
      </c>
      <c r="E295" s="6">
        <f>IF(Nota!A295="","",Nota!E295)</f>
        <v/>
      </c>
      <c r="F295" s="6">
        <f>IF(Nota!A295="","",IFERROR(INDEX(Contrato!C:C,MATCH(Nota!C295,Contrato!A:A,0)),"sem contrato"))</f>
        <v/>
      </c>
      <c r="G295">
        <f>IF(Nota!A295="","",COUNTIFS(Nota!A:A,Nota!A295,Nota!C:C,Nota!C295))</f>
        <v/>
      </c>
      <c r="H295">
        <f>IF(Nota!A295="","",IF(G295&gt;1,IF(SUMIFS(Nota!D:D,Nota!A:A,Nota!A295,Nota!C:C,Nota!C295)&gt;D295,"Cobrança em dobro (item repetido na nota)","Item repetido, quantidade bate"),IF(D295&lt;C295,"Quantidade que não chegou",IF(AND(ISNUMBER(F295),E295&gt;F295*(1+IFERROR(INDEX(Contrato!D:D,MATCH(B295,Contrato!A:A,0)),0)/100)),"Preço acima do contrato","OK"))))</f>
        <v/>
      </c>
      <c r="I295" s="6">
        <f>IF(OR(Nota!A295="",H295="OK",H295="Item repetido, quantidade bate"),"",IF(H295="Quantidade que não chegou",(C295-D295)*E295,IF(H295="Preço acima do contrato",(E295-F295)*C295,IF(AND(LEFT(H295,8)="Cobrança",COUNTIFS(Nota!A$2:A295,Nota!A295,Nota!C$2:C295,Nota!C295)=G295),(SUMIFS(Nota!D:D,Nota!A:A,Nota!A295,Nota!C:C,Nota!C295)-D295)*E295,0))))</f>
        <v/>
      </c>
      <c r="K295" s="6" t="n"/>
    </row>
    <row r="296">
      <c r="A296">
        <f>IF(Nota!A296="","",Nota!A296)</f>
        <v/>
      </c>
      <c r="B296">
        <f>IF(Nota!A296="","",Nota!C296)</f>
        <v/>
      </c>
      <c r="C296" s="5">
        <f>IF(Nota!A296="","",Nota!D296)</f>
        <v/>
      </c>
      <c r="D296" s="5">
        <f>IF(Nota!A296="","",SUMIFS(Recebimento!D:D,Recebimento!B:B,Nota!A296,Recebimento!C:C,Nota!C296))</f>
        <v/>
      </c>
      <c r="E296" s="6">
        <f>IF(Nota!A296="","",Nota!E296)</f>
        <v/>
      </c>
      <c r="F296" s="6">
        <f>IF(Nota!A296="","",IFERROR(INDEX(Contrato!C:C,MATCH(Nota!C296,Contrato!A:A,0)),"sem contrato"))</f>
        <v/>
      </c>
      <c r="G296">
        <f>IF(Nota!A296="","",COUNTIFS(Nota!A:A,Nota!A296,Nota!C:C,Nota!C296))</f>
        <v/>
      </c>
      <c r="H296">
        <f>IF(Nota!A296="","",IF(G296&gt;1,IF(SUMIFS(Nota!D:D,Nota!A:A,Nota!A296,Nota!C:C,Nota!C296)&gt;D296,"Cobrança em dobro (item repetido na nota)","Item repetido, quantidade bate"),IF(D296&lt;C296,"Quantidade que não chegou",IF(AND(ISNUMBER(F296),E296&gt;F296*(1+IFERROR(INDEX(Contrato!D:D,MATCH(B296,Contrato!A:A,0)),0)/100)),"Preço acima do contrato","OK"))))</f>
        <v/>
      </c>
      <c r="I296" s="6">
        <f>IF(OR(Nota!A296="",H296="OK",H296="Item repetido, quantidade bate"),"",IF(H296="Quantidade que não chegou",(C296-D296)*E296,IF(H296="Preço acima do contrato",(E296-F296)*C296,IF(AND(LEFT(H296,8)="Cobrança",COUNTIFS(Nota!A$2:A296,Nota!A296,Nota!C$2:C296,Nota!C296)=G296),(SUMIFS(Nota!D:D,Nota!A:A,Nota!A296,Nota!C:C,Nota!C296)-D296)*E296,0))))</f>
        <v/>
      </c>
      <c r="K296" s="6" t="n"/>
    </row>
    <row r="297">
      <c r="A297">
        <f>IF(Nota!A297="","",Nota!A297)</f>
        <v/>
      </c>
      <c r="B297">
        <f>IF(Nota!A297="","",Nota!C297)</f>
        <v/>
      </c>
      <c r="C297" s="5">
        <f>IF(Nota!A297="","",Nota!D297)</f>
        <v/>
      </c>
      <c r="D297" s="5">
        <f>IF(Nota!A297="","",SUMIFS(Recebimento!D:D,Recebimento!B:B,Nota!A297,Recebimento!C:C,Nota!C297))</f>
        <v/>
      </c>
      <c r="E297" s="6">
        <f>IF(Nota!A297="","",Nota!E297)</f>
        <v/>
      </c>
      <c r="F297" s="6">
        <f>IF(Nota!A297="","",IFERROR(INDEX(Contrato!C:C,MATCH(Nota!C297,Contrato!A:A,0)),"sem contrato"))</f>
        <v/>
      </c>
      <c r="G297">
        <f>IF(Nota!A297="","",COUNTIFS(Nota!A:A,Nota!A297,Nota!C:C,Nota!C297))</f>
        <v/>
      </c>
      <c r="H297">
        <f>IF(Nota!A297="","",IF(G297&gt;1,IF(SUMIFS(Nota!D:D,Nota!A:A,Nota!A297,Nota!C:C,Nota!C297)&gt;D297,"Cobrança em dobro (item repetido na nota)","Item repetido, quantidade bate"),IF(D297&lt;C297,"Quantidade que não chegou",IF(AND(ISNUMBER(F297),E297&gt;F297*(1+IFERROR(INDEX(Contrato!D:D,MATCH(B297,Contrato!A:A,0)),0)/100)),"Preço acima do contrato","OK"))))</f>
        <v/>
      </c>
      <c r="I297" s="6">
        <f>IF(OR(Nota!A297="",H297="OK",H297="Item repetido, quantidade bate"),"",IF(H297="Quantidade que não chegou",(C297-D297)*E297,IF(H297="Preço acima do contrato",(E297-F297)*C297,IF(AND(LEFT(H297,8)="Cobrança",COUNTIFS(Nota!A$2:A297,Nota!A297,Nota!C$2:C297,Nota!C297)=G297),(SUMIFS(Nota!D:D,Nota!A:A,Nota!A297,Nota!C:C,Nota!C297)-D297)*E297,0))))</f>
        <v/>
      </c>
      <c r="K297" s="6" t="n"/>
    </row>
    <row r="298">
      <c r="A298">
        <f>IF(Nota!A298="","",Nota!A298)</f>
        <v/>
      </c>
      <c r="B298">
        <f>IF(Nota!A298="","",Nota!C298)</f>
        <v/>
      </c>
      <c r="C298" s="5">
        <f>IF(Nota!A298="","",Nota!D298)</f>
        <v/>
      </c>
      <c r="D298" s="5">
        <f>IF(Nota!A298="","",SUMIFS(Recebimento!D:D,Recebimento!B:B,Nota!A298,Recebimento!C:C,Nota!C298))</f>
        <v/>
      </c>
      <c r="E298" s="6">
        <f>IF(Nota!A298="","",Nota!E298)</f>
        <v/>
      </c>
      <c r="F298" s="6">
        <f>IF(Nota!A298="","",IFERROR(INDEX(Contrato!C:C,MATCH(Nota!C298,Contrato!A:A,0)),"sem contrato"))</f>
        <v/>
      </c>
      <c r="G298">
        <f>IF(Nota!A298="","",COUNTIFS(Nota!A:A,Nota!A298,Nota!C:C,Nota!C298))</f>
        <v/>
      </c>
      <c r="H298">
        <f>IF(Nota!A298="","",IF(G298&gt;1,IF(SUMIFS(Nota!D:D,Nota!A:A,Nota!A298,Nota!C:C,Nota!C298)&gt;D298,"Cobrança em dobro (item repetido na nota)","Item repetido, quantidade bate"),IF(D298&lt;C298,"Quantidade que não chegou",IF(AND(ISNUMBER(F298),E298&gt;F298*(1+IFERROR(INDEX(Contrato!D:D,MATCH(B298,Contrato!A:A,0)),0)/100)),"Preço acima do contrato","OK"))))</f>
        <v/>
      </c>
      <c r="I298" s="6">
        <f>IF(OR(Nota!A298="",H298="OK",H298="Item repetido, quantidade bate"),"",IF(H298="Quantidade que não chegou",(C298-D298)*E298,IF(H298="Preço acima do contrato",(E298-F298)*C298,IF(AND(LEFT(H298,8)="Cobrança",COUNTIFS(Nota!A$2:A298,Nota!A298,Nota!C$2:C298,Nota!C298)=G298),(SUMIFS(Nota!D:D,Nota!A:A,Nota!A298,Nota!C:C,Nota!C298)-D298)*E298,0))))</f>
        <v/>
      </c>
      <c r="K298" s="6" t="n"/>
    </row>
    <row r="299">
      <c r="A299">
        <f>IF(Nota!A299="","",Nota!A299)</f>
        <v/>
      </c>
      <c r="B299">
        <f>IF(Nota!A299="","",Nota!C299)</f>
        <v/>
      </c>
      <c r="C299" s="5">
        <f>IF(Nota!A299="","",Nota!D299)</f>
        <v/>
      </c>
      <c r="D299" s="5">
        <f>IF(Nota!A299="","",SUMIFS(Recebimento!D:D,Recebimento!B:B,Nota!A299,Recebimento!C:C,Nota!C299))</f>
        <v/>
      </c>
      <c r="E299" s="6">
        <f>IF(Nota!A299="","",Nota!E299)</f>
        <v/>
      </c>
      <c r="F299" s="6">
        <f>IF(Nota!A299="","",IFERROR(INDEX(Contrato!C:C,MATCH(Nota!C299,Contrato!A:A,0)),"sem contrato"))</f>
        <v/>
      </c>
      <c r="G299">
        <f>IF(Nota!A299="","",COUNTIFS(Nota!A:A,Nota!A299,Nota!C:C,Nota!C299))</f>
        <v/>
      </c>
      <c r="H299">
        <f>IF(Nota!A299="","",IF(G299&gt;1,IF(SUMIFS(Nota!D:D,Nota!A:A,Nota!A299,Nota!C:C,Nota!C299)&gt;D299,"Cobrança em dobro (item repetido na nota)","Item repetido, quantidade bate"),IF(D299&lt;C299,"Quantidade que não chegou",IF(AND(ISNUMBER(F299),E299&gt;F299*(1+IFERROR(INDEX(Contrato!D:D,MATCH(B299,Contrato!A:A,0)),0)/100)),"Preço acima do contrato","OK"))))</f>
        <v/>
      </c>
      <c r="I299" s="6">
        <f>IF(OR(Nota!A299="",H299="OK",H299="Item repetido, quantidade bate"),"",IF(H299="Quantidade que não chegou",(C299-D299)*E299,IF(H299="Preço acima do contrato",(E299-F299)*C299,IF(AND(LEFT(H299,8)="Cobrança",COUNTIFS(Nota!A$2:A299,Nota!A299,Nota!C$2:C299,Nota!C299)=G299),(SUMIFS(Nota!D:D,Nota!A:A,Nota!A299,Nota!C:C,Nota!C299)-D299)*E299,0))))</f>
        <v/>
      </c>
      <c r="K299" s="6" t="n"/>
    </row>
    <row r="300">
      <c r="A300">
        <f>IF(Nota!A300="","",Nota!A300)</f>
        <v/>
      </c>
      <c r="B300">
        <f>IF(Nota!A300="","",Nota!C300)</f>
        <v/>
      </c>
      <c r="C300" s="5">
        <f>IF(Nota!A300="","",Nota!D300)</f>
        <v/>
      </c>
      <c r="D300" s="5">
        <f>IF(Nota!A300="","",SUMIFS(Recebimento!D:D,Recebimento!B:B,Nota!A300,Recebimento!C:C,Nota!C300))</f>
        <v/>
      </c>
      <c r="E300" s="6">
        <f>IF(Nota!A300="","",Nota!E300)</f>
        <v/>
      </c>
      <c r="F300" s="6">
        <f>IF(Nota!A300="","",IFERROR(INDEX(Contrato!C:C,MATCH(Nota!C300,Contrato!A:A,0)),"sem contrato"))</f>
        <v/>
      </c>
      <c r="G300">
        <f>IF(Nota!A300="","",COUNTIFS(Nota!A:A,Nota!A300,Nota!C:C,Nota!C300))</f>
        <v/>
      </c>
      <c r="H300">
        <f>IF(Nota!A300="","",IF(G300&gt;1,IF(SUMIFS(Nota!D:D,Nota!A:A,Nota!A300,Nota!C:C,Nota!C300)&gt;D300,"Cobrança em dobro (item repetido na nota)","Item repetido, quantidade bate"),IF(D300&lt;C300,"Quantidade que não chegou",IF(AND(ISNUMBER(F300),E300&gt;F300*(1+IFERROR(INDEX(Contrato!D:D,MATCH(B300,Contrato!A:A,0)),0)/100)),"Preço acima do contrato","OK"))))</f>
        <v/>
      </c>
      <c r="I300" s="6">
        <f>IF(OR(Nota!A300="",H300="OK",H300="Item repetido, quantidade bate"),"",IF(H300="Quantidade que não chegou",(C300-D300)*E300,IF(H300="Preço acima do contrato",(E300-F300)*C300,IF(AND(LEFT(H300,8)="Cobrança",COUNTIFS(Nota!A$2:A300,Nota!A300,Nota!C$2:C300,Nota!C300)=G300),(SUMIFS(Nota!D:D,Nota!A:A,Nota!A300,Nota!C:C,Nota!C300)-D300)*E300,0))))</f>
        <v/>
      </c>
      <c r="K300" s="6" t="n"/>
    </row>
    <row r="301">
      <c r="A301">
        <f>IF(Nota!A301="","",Nota!A301)</f>
        <v/>
      </c>
      <c r="B301">
        <f>IF(Nota!A301="","",Nota!C301)</f>
        <v/>
      </c>
      <c r="C301" s="5">
        <f>IF(Nota!A301="","",Nota!D301)</f>
        <v/>
      </c>
      <c r="D301" s="5">
        <f>IF(Nota!A301="","",SUMIFS(Recebimento!D:D,Recebimento!B:B,Nota!A301,Recebimento!C:C,Nota!C301))</f>
        <v/>
      </c>
      <c r="E301" s="6">
        <f>IF(Nota!A301="","",Nota!E301)</f>
        <v/>
      </c>
      <c r="F301" s="6">
        <f>IF(Nota!A301="","",IFERROR(INDEX(Contrato!C:C,MATCH(Nota!C301,Contrato!A:A,0)),"sem contrato"))</f>
        <v/>
      </c>
      <c r="G301">
        <f>IF(Nota!A301="","",COUNTIFS(Nota!A:A,Nota!A301,Nota!C:C,Nota!C301))</f>
        <v/>
      </c>
      <c r="H301">
        <f>IF(Nota!A301="","",IF(G301&gt;1,IF(SUMIFS(Nota!D:D,Nota!A:A,Nota!A301,Nota!C:C,Nota!C301)&gt;D301,"Cobrança em dobro (item repetido na nota)","Item repetido, quantidade bate"),IF(D301&lt;C301,"Quantidade que não chegou",IF(AND(ISNUMBER(F301),E301&gt;F301*(1+IFERROR(INDEX(Contrato!D:D,MATCH(B301,Contrato!A:A,0)),0)/100)),"Preço acima do contrato","OK"))))</f>
        <v/>
      </c>
      <c r="I301" s="6">
        <f>IF(OR(Nota!A301="",H301="OK",H301="Item repetido, quantidade bate"),"",IF(H301="Quantidade que não chegou",(C301-D301)*E301,IF(H301="Preço acima do contrato",(E301-F301)*C301,IF(AND(LEFT(H301,8)="Cobrança",COUNTIFS(Nota!A$2:A301,Nota!A301,Nota!C$2:C301,Nota!C301)=G301),(SUMIFS(Nota!D:D,Nota!A:A,Nota!A301,Nota!C:C,Nota!C301)-D301)*E301,0))))</f>
        <v/>
      </c>
      <c r="K301" s="6" t="n"/>
    </row>
  </sheetData>
  <conditionalFormatting sqref="H2:H301">
    <cfRule type="expression" priority="1" dxfId="0">
      <formula>AND(H2&lt;&gt;"",H2&lt;&gt;"OK")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2026-10-19T16:33:06Z</dcterms:created>
  <dcterms:modified xmlns:dcterms="http://purl.org/dc/terms/" xmlns:xsi="http://www.w3.org/2001/XMLSchema-instance" xsi:type="dcterms:W3CDTF">2026-10-19T16:33:06Z</dcterms:modified>
</cp:coreProperties>
</file>